
<file path=[Content_Types].xml><?xml version="1.0" encoding="utf-8"?>
<Types xmlns="http://schemas.openxmlformats.org/package/2006/content-types">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Default Extension="xml" ContentType="application/xml"/>
  <Override PartName="/xl/theme/theme1.xml" ContentType="application/vnd.openxmlformats-officedocument.theme+xml"/>
  <Override PartName="/xl/calcChain.xml" ContentType="application/vnd.openxmlformats-officedocument.spreadsheetml.calcChain+xml"/>
  <Override PartName="/xl/styles.xml" ContentType="application/vnd.openxmlformats-officedocument.spreadsheetml.styles+xml"/>
  <Override PartName="/xl/sharedStrings.xml" ContentType="application/vnd.openxmlformats-officedocument.spreadsheetml.sharedStrings+xml"/>
  <Default Extension="rels" ContentType="application/vnd.openxmlformats-package.relationship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0" yWindow="40" windowWidth="24800" windowHeight="13680" tabRatio="500"/>
  </bookViews>
  <sheets>
    <sheet name="Sheet1" sheetId="1" r:id="rId1"/>
  </sheets>
  <definedNames>
    <definedName name="solver_adj" localSheetId="0" hidden="1">Sheet1!$B$76</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2147483647</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nwt" localSheetId="0" hidden="1">1</definedName>
    <definedName name="solver_opt" localSheetId="0" hidden="1">Sheet1!$E$81</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2</definedName>
    <definedName name="solver_val" localSheetId="0" hidden="1">0</definedName>
    <definedName name="solver_ver" localSheetId="0" hidden="1">3</definedName>
  </definedNames>
  <calcPr calcId="145621"/>
  <extLst>
    <ext xmlns:mx="http://schemas.microsoft.com/office/mac/excel/2008/main" uri="http://schemas.microsoft.com/office/mac/excel/2008/main">
      <mx:ArchID Flags="2"/>
    </ext>
  </extLst>
</workbook>
</file>

<file path=xl/calcChain.xml><?xml version="1.0" encoding="utf-8"?>
<calcChain xmlns="http://schemas.openxmlformats.org/spreadsheetml/2006/main">
  <c r="C99" i="1"/>
  <c r="B99"/>
  <c r="C98"/>
  <c r="B98"/>
  <c r="C97"/>
  <c r="B97"/>
  <c r="C96"/>
  <c r="B96"/>
  <c r="C95"/>
  <c r="B95"/>
  <c r="E91"/>
  <c r="C91"/>
  <c r="J90"/>
  <c r="E90"/>
  <c r="C90"/>
  <c r="E81"/>
  <c r="C79"/>
  <c r="H78"/>
  <c r="G78"/>
  <c r="F78"/>
  <c r="E78"/>
  <c r="D78"/>
  <c r="H77"/>
  <c r="G77"/>
  <c r="F77"/>
  <c r="E77"/>
  <c r="D77"/>
  <c r="H73"/>
  <c r="G73"/>
  <c r="F73"/>
  <c r="E73"/>
  <c r="D73"/>
  <c r="D58"/>
  <c r="D56"/>
  <c r="C56"/>
  <c r="B56"/>
  <c r="D55"/>
  <c r="C55"/>
  <c r="B55"/>
  <c r="D54"/>
  <c r="C54"/>
  <c r="B54"/>
  <c r="D53"/>
  <c r="C53"/>
  <c r="B53"/>
  <c r="E47"/>
  <c r="D42"/>
  <c r="D40"/>
  <c r="C40"/>
  <c r="B40"/>
  <c r="D39"/>
  <c r="C39"/>
  <c r="B39"/>
  <c r="D38"/>
  <c r="C38"/>
  <c r="B38"/>
  <c r="D37"/>
  <c r="C37"/>
  <c r="B37"/>
  <c r="D25"/>
  <c r="C25"/>
  <c r="B25"/>
  <c r="D24"/>
  <c r="C24"/>
  <c r="B24"/>
  <c r="D23"/>
  <c r="C23"/>
  <c r="B23"/>
  <c r="D22"/>
  <c r="C22"/>
  <c r="B22"/>
</calcChain>
</file>

<file path=xl/sharedStrings.xml><?xml version="1.0" encoding="utf-8"?>
<sst xmlns="http://schemas.openxmlformats.org/spreadsheetml/2006/main" count="85" uniqueCount="83">
  <si>
    <t>Treasury yield curve is flat at:</t>
    <phoneticPr fontId="2" type="noConversion"/>
  </si>
  <si>
    <t xml:space="preserve"> cc</t>
    <phoneticPr fontId="2" type="noConversion"/>
  </si>
  <si>
    <t>Construct the bond payoff table.</t>
    <phoneticPr fontId="2" type="noConversion"/>
  </si>
  <si>
    <t>E(Cash Flow)</t>
    <phoneticPr fontId="2" type="noConversion"/>
  </si>
  <si>
    <t>PV(E(CF))</t>
    <phoneticPr fontId="2" type="noConversion"/>
  </si>
  <si>
    <t>Coupon:</t>
    <phoneticPr fontId="2" type="noConversion"/>
  </si>
  <si>
    <t>1. Concept.</t>
    <phoneticPr fontId="2" type="noConversion"/>
  </si>
  <si>
    <t xml:space="preserve">     a) These cat bonds offer a spread over Treasuries because there is a chance of loss.  If their yield were the same as Treasuries, then I would short them and go long Treasuries.</t>
    <phoneticPr fontId="2" type="noConversion"/>
  </si>
  <si>
    <t xml:space="preserve">   This is the answer to 1(a) -- the probability that the cat bond will pay all interest and principal -- or that a catastrophic event did not</t>
    <phoneticPr fontId="2" type="noConversion"/>
  </si>
  <si>
    <t xml:space="preserve">    occur during the bond's lifetime.</t>
    <phoneticPr fontId="2" type="noConversion"/>
  </si>
  <si>
    <t>E(Cash Flow) is the expected cash flow on the bond at this time.  We assume that if the catastrophic event occurs the bond becomes worthless.</t>
    <phoneticPr fontId="2" type="noConversion"/>
  </si>
  <si>
    <t xml:space="preserve">          Suppose that an investor had 1/4 of portfolio wealth in CAT bonds, and there was in fact a bad hurricane season so that the CAT bonds became worthless.</t>
    <phoneticPr fontId="2" type="noConversion"/>
  </si>
  <si>
    <t>Promised Cash Flow</t>
  </si>
  <si>
    <t>The annually-compounded ytms are:</t>
  </si>
  <si>
    <t>Treasury</t>
  </si>
  <si>
    <t>CAT</t>
  </si>
  <si>
    <t>cc ytm:</t>
  </si>
  <si>
    <t>So the cc hazard rate on this Cat bond is:</t>
  </si>
  <si>
    <t>This means that the probability of no catastrope event over the years in the Cat bond's life are:</t>
  </si>
  <si>
    <t>Year</t>
  </si>
  <si>
    <t>``Survival'' Probability</t>
  </si>
  <si>
    <t>Unconditional</t>
  </si>
  <si>
    <t>Default Probability</t>
  </si>
  <si>
    <t>This is the premium in the yield to maturity on the CAT bond.</t>
  </si>
  <si>
    <t>Since the risk in the CAT bond is uncerrelated to the state of the</t>
  </si>
  <si>
    <t>economy, we can infer that the yield premium is the annual cc hazard rate</t>
  </si>
  <si>
    <t>This characterizes the conditional probability of default over any period, and can</t>
  </si>
  <si>
    <t>be used to obtain the survival probability over any period, as well as the</t>
  </si>
  <si>
    <t>unconditional default probability as is done on the table to the left.</t>
  </si>
  <si>
    <t>applicable to the bond.  (There is no risk premium.)</t>
  </si>
  <si>
    <t xml:space="preserve">     b) The strategy of holding a small (percentage) position in the portfolio is the only rational way to own CAT bonds.  The reason is that there is no systematic risk in these CAT</t>
    <phoneticPr fontId="2" type="noConversion"/>
  </si>
  <si>
    <t xml:space="preserve">          bonds--therefore they do not provide any compensation for the risk exposure -- that can be diversified away in a large portfolio.</t>
    <phoneticPr fontId="2" type="noConversion"/>
  </si>
  <si>
    <t>Note that we could also recognize that the bond's ytm will equal the Treasury ytm plus the hazard rate.</t>
    <phoneticPr fontId="2" type="noConversion"/>
  </si>
  <si>
    <t>In this case, that means that the ytm on the cat bonds is:</t>
    <phoneticPr fontId="2" type="noConversion"/>
  </si>
  <si>
    <t xml:space="preserve">Recall that the ytm applies to the promised cash flows, since we take account of the risk in the </t>
    <phoneticPr fontId="2" type="noConversion"/>
  </si>
  <si>
    <t xml:space="preserve">    discount factor.  </t>
    <phoneticPr fontId="2" type="noConversion"/>
  </si>
  <si>
    <t>PV</t>
    <phoneticPr fontId="2" type="noConversion"/>
  </si>
  <si>
    <t xml:space="preserve">When we use this method we of course get the same value for the cat bond, as when we compute the expected cash flow, </t>
    <phoneticPr fontId="2" type="noConversion"/>
  </si>
  <si>
    <t xml:space="preserve">   and discount that at the risk-free rate.</t>
    <phoneticPr fontId="2" type="noConversion"/>
  </si>
  <si>
    <t>df(spot rate)</t>
    <phoneticPr fontId="2" type="noConversion"/>
  </si>
  <si>
    <t>df(ytm)</t>
    <phoneticPr fontId="2" type="noConversion"/>
  </si>
  <si>
    <t>Hazard rate:</t>
    <phoneticPr fontId="2" type="noConversion"/>
  </si>
  <si>
    <t xml:space="preserve"> (cc)</t>
    <phoneticPr fontId="2" type="noConversion"/>
  </si>
  <si>
    <t xml:space="preserve">Term </t>
    <phoneticPr fontId="2" type="noConversion"/>
  </si>
  <si>
    <t xml:space="preserve"> years</t>
    <phoneticPr fontId="2" type="noConversion"/>
  </si>
  <si>
    <t>2. 5-year 5.5% bond selling at 98.</t>
    <phoneticPr fontId="2" type="noConversion"/>
  </si>
  <si>
    <t>Yield on 5-year Treasury:</t>
    <phoneticPr fontId="2" type="noConversion"/>
  </si>
  <si>
    <t xml:space="preserve">   Since the risk inherent in these cash flows is not correlated with the state of the economy (being an exogenous weather event), there is no</t>
    <phoneticPr fontId="2" type="noConversion"/>
  </si>
  <si>
    <t xml:space="preserve">   reward for taking on this risk (it is diversifiable).</t>
    <phoneticPr fontId="2" type="noConversion"/>
  </si>
  <si>
    <t>Step 1.</t>
    <phoneticPr fontId="2" type="noConversion"/>
  </si>
  <si>
    <t>Construct the Survival Table that contains the unconditional default probabilities.</t>
    <phoneticPr fontId="2" type="noConversion"/>
  </si>
  <si>
    <t>Year</t>
    <phoneticPr fontId="2" type="noConversion"/>
  </si>
  <si>
    <t>Hazard Rate</t>
    <phoneticPr fontId="2" type="noConversion"/>
  </si>
  <si>
    <t>Cat Prob</t>
    <phoneticPr fontId="2" type="noConversion"/>
  </si>
  <si>
    <t>Surviv Prob</t>
    <phoneticPr fontId="2" type="noConversion"/>
  </si>
  <si>
    <t>The reason that the (unconditional) event probability declines each year is that a loss can't occur if it already has.</t>
    <phoneticPr fontId="2" type="noConversion"/>
  </si>
  <si>
    <t>The hazard rate is the probability of the event occurring each year--conditional on it not having already occurred.</t>
    <phoneticPr fontId="2" type="noConversion"/>
  </si>
  <si>
    <t>(Of course there could be a hail storm in every one of these 4 years, but only the first one matters for these</t>
    <phoneticPr fontId="2" type="noConversion"/>
  </si>
  <si>
    <t xml:space="preserve">  cat bonds.)</t>
    <phoneticPr fontId="2" type="noConversion"/>
  </si>
  <si>
    <t>Step 2.</t>
    <phoneticPr fontId="2" type="noConversion"/>
  </si>
  <si>
    <t>Step 4. Use Solver to minimize your criterion by changing the proposed ytm.</t>
    <phoneticPr fontId="2" type="noConversion"/>
  </si>
  <si>
    <t>We know this security's yield to maturity, and we know that its yield spread over a comparable Treasury security is due to its default probability.</t>
    <phoneticPr fontId="2" type="noConversion"/>
  </si>
  <si>
    <t>In fact the cc hazard rate is simply the spread between the 2 cc yields.</t>
    <phoneticPr fontId="2" type="noConversion"/>
  </si>
  <si>
    <t>Step 1.  What is this Cat bond's ytm?</t>
    <phoneticPr fontId="2" type="noConversion"/>
  </si>
  <si>
    <t>Step 1. Timeline of Promised Cash Flows.</t>
    <phoneticPr fontId="2" type="noConversion"/>
  </si>
  <si>
    <t>For this analysis, we skip over several insitutional details, to focus on the economic and financial consequences of possible default.</t>
    <phoneticPr fontId="2" type="noConversion"/>
  </si>
  <si>
    <t>Time (Years):</t>
    <phoneticPr fontId="2" type="noConversion"/>
  </si>
  <si>
    <t>Cash Flow</t>
    <phoneticPr fontId="2" type="noConversion"/>
  </si>
  <si>
    <t xml:space="preserve">  </t>
    <phoneticPr fontId="2" type="noConversion"/>
  </si>
  <si>
    <t xml:space="preserve">  This includes an assumption that we settle on the issue date or a coupon payment date, and that coupon payments are made annually.</t>
    <phoneticPr fontId="2" type="noConversion"/>
  </si>
  <si>
    <t>Proposed ytm:</t>
    <phoneticPr fontId="2" type="noConversion"/>
  </si>
  <si>
    <t>df(@ytm)</t>
    <phoneticPr fontId="2" type="noConversion"/>
  </si>
  <si>
    <t>PV:</t>
    <phoneticPr fontId="2" type="noConversion"/>
  </si>
  <si>
    <t>Step 2.  Propose a ytm and evaluate the bond's value at that ytm.  We know a priori that this ytm will be higher than the coupon rate, since the bond is selling at a discount.</t>
    <phoneticPr fontId="2" type="noConversion"/>
  </si>
  <si>
    <t xml:space="preserve">  (Here since I am assuming annual cash flows I will solve for the ytm on an annual-compounding basis.)</t>
    <phoneticPr fontId="2" type="noConversion"/>
  </si>
  <si>
    <t>Step 3. Create a criterion cell to minimize with Solver:</t>
    <phoneticPr fontId="2" type="noConversion"/>
  </si>
  <si>
    <t xml:space="preserve">           Nothing else in the portfolio is inversely correlated with this, so the loss will likely affect total wealth.  You should never be exposed to risk that you are not compensated for.</t>
    <phoneticPr fontId="2" type="noConversion"/>
  </si>
  <si>
    <t xml:space="preserve">          Of course this implies that you should hold a well-diversified portfolio.</t>
    <phoneticPr fontId="2" type="noConversion"/>
  </si>
  <si>
    <t xml:space="preserve">      1.</t>
    <phoneticPr fontId="2" type="noConversion"/>
  </si>
  <si>
    <t xml:space="preserve">          In the states of nature when the cat bonds lost some or all of their value because of serious hurricanes, I would make a positive profit, as covering my short position will</t>
    <phoneticPr fontId="2" type="noConversion"/>
  </si>
  <si>
    <t xml:space="preserve">           cost less than my Treasury securities are worth.</t>
    <phoneticPr fontId="2" type="noConversion"/>
  </si>
  <si>
    <t xml:space="preserve">          In those states of nature where no hurricane losses are incurred, then I will break even.</t>
    <phoneticPr fontId="2" type="noConversion"/>
  </si>
  <si>
    <t xml:space="preserve">         So this is definitely not a free lunch.</t>
    <phoneticPr fontId="2" type="noConversion"/>
  </si>
</sst>
</file>

<file path=xl/styles.xml><?xml version="1.0" encoding="utf-8"?>
<styleSheet xmlns="http://schemas.openxmlformats.org/spreadsheetml/2006/main">
  <numFmts count="4">
    <numFmt numFmtId="42" formatCode="_(&quot;$&quot;* #,##0_);_(&quot;$&quot;* \(#,##0\);_(&quot;$&quot;* &quot;-&quot;_);_(@_)"/>
    <numFmt numFmtId="41" formatCode="_(* #,##0_);_(* \(#,##0\);_(* &quot;-&quot;_);_(@_)"/>
    <numFmt numFmtId="44" formatCode="_(&quot;$&quot;* #,##0.00_);_(&quot;$&quot;* \(#,##0.00\);_(&quot;$&quot;* &quot;-&quot;??_);_(@_)"/>
    <numFmt numFmtId="43" formatCode="_(* #,##0.00_);_(* \(#,##0.00\);_(* &quot;-&quot;??_);_(@_)"/>
  </numFmts>
  <fonts count="4">
    <font>
      <sz val="10"/>
      <name val="Verdana"/>
    </font>
    <font>
      <b/>
      <sz val="10"/>
      <name val="Verdana"/>
    </font>
    <font>
      <sz val="8"/>
      <name val="Verdana"/>
      <family val="2"/>
    </font>
    <font>
      <sz val="10"/>
      <name val="Verdana"/>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quotePrefix="1"/>
    <xf numFmtId="0" fontId="1" fillId="0" borderId="0" xfId="0" applyFont="1"/>
    <xf numFmtId="0" fontId="3" fillId="0" borderId="0" xfId="0" applyFont="1"/>
    <xf numFmtId="0" fontId="0" fillId="0" borderId="0" xfId="0" applyAlignment="1">
      <alignment horizont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5"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J99"/>
  <sheetViews>
    <sheetView tabSelected="1" topLeftCell="A75" workbookViewId="0">
      <selection activeCell="F100" sqref="F100"/>
    </sheetView>
  </sheetViews>
  <sheetFormatPr baseColWidth="10" defaultColWidth="11" defaultRowHeight="13"/>
  <cols>
    <col min="1" max="1" width="14.28515625" customWidth="1"/>
    <col min="2" max="2" width="19.28515625" customWidth="1"/>
    <col min="4" max="4" width="14.5703125" customWidth="1"/>
  </cols>
  <sheetData>
    <row r="1" spans="1:3">
      <c r="A1" t="s">
        <v>6</v>
      </c>
    </row>
    <row r="2" spans="1:3">
      <c r="A2" t="s">
        <v>7</v>
      </c>
    </row>
    <row r="3" spans="1:3">
      <c r="A3" t="s">
        <v>79</v>
      </c>
    </row>
    <row r="4" spans="1:3">
      <c r="A4" t="s">
        <v>80</v>
      </c>
    </row>
    <row r="5" spans="1:3">
      <c r="A5" t="s">
        <v>81</v>
      </c>
    </row>
    <row r="7" spans="1:3">
      <c r="A7" t="s">
        <v>82</v>
      </c>
    </row>
    <row r="9" spans="1:3">
      <c r="A9" t="s">
        <v>30</v>
      </c>
    </row>
    <row r="10" spans="1:3">
      <c r="A10" t="s">
        <v>31</v>
      </c>
    </row>
    <row r="11" spans="1:3">
      <c r="A11" t="s">
        <v>11</v>
      </c>
    </row>
    <row r="12" spans="1:3">
      <c r="A12" t="s">
        <v>76</v>
      </c>
    </row>
    <row r="13" spans="1:3">
      <c r="A13" t="s">
        <v>77</v>
      </c>
    </row>
    <row r="15" spans="1:3">
      <c r="A15" s="1" t="s">
        <v>78</v>
      </c>
    </row>
    <row r="16" spans="1:3">
      <c r="A16" t="s">
        <v>41</v>
      </c>
      <c r="B16">
        <v>0.02</v>
      </c>
      <c r="C16" t="s">
        <v>42</v>
      </c>
    </row>
    <row r="17" spans="1:5">
      <c r="A17" t="s">
        <v>43</v>
      </c>
      <c r="B17">
        <v>4</v>
      </c>
      <c r="C17" t="s">
        <v>44</v>
      </c>
      <c r="D17" t="s">
        <v>5</v>
      </c>
      <c r="E17">
        <v>0.06</v>
      </c>
    </row>
    <row r="18" spans="1:5">
      <c r="A18" t="s">
        <v>0</v>
      </c>
      <c r="D18">
        <v>0.06</v>
      </c>
      <c r="E18" t="s">
        <v>1</v>
      </c>
    </row>
    <row r="19" spans="1:5">
      <c r="A19" t="s">
        <v>49</v>
      </c>
      <c r="B19" t="s">
        <v>50</v>
      </c>
    </row>
    <row r="20" spans="1:5">
      <c r="A20" t="s">
        <v>51</v>
      </c>
      <c r="B20" t="s">
        <v>52</v>
      </c>
      <c r="C20" t="s">
        <v>53</v>
      </c>
      <c r="D20" t="s">
        <v>54</v>
      </c>
    </row>
    <row r="21" spans="1:5">
      <c r="A21">
        <v>0</v>
      </c>
      <c r="D21">
        <v>1</v>
      </c>
    </row>
    <row r="22" spans="1:5">
      <c r="A22">
        <v>1</v>
      </c>
      <c r="B22">
        <f>$B$16</f>
        <v>0.02</v>
      </c>
      <c r="C22">
        <f>D21-D22</f>
        <v>1.9801326693244747E-2</v>
      </c>
      <c r="D22">
        <f>EXP(-B22*A22)</f>
        <v>0.98019867330675525</v>
      </c>
    </row>
    <row r="23" spans="1:5">
      <c r="A23">
        <v>2</v>
      </c>
      <c r="B23">
        <f t="shared" ref="B23:B25" si="0">$B$16</f>
        <v>0.02</v>
      </c>
      <c r="C23">
        <f t="shared" ref="C23:C25" si="1">D22-D23</f>
        <v>1.9409234154432076E-2</v>
      </c>
      <c r="D23">
        <f t="shared" ref="D23:D25" si="2">EXP(-B23*A23)</f>
        <v>0.96078943915232318</v>
      </c>
    </row>
    <row r="24" spans="1:5">
      <c r="A24">
        <v>3</v>
      </c>
      <c r="B24">
        <f t="shared" si="0"/>
        <v>0.02</v>
      </c>
      <c r="C24">
        <f t="shared" si="1"/>
        <v>1.9024905568074457E-2</v>
      </c>
      <c r="D24">
        <f t="shared" si="2"/>
        <v>0.94176453358424872</v>
      </c>
    </row>
    <row r="25" spans="1:5">
      <c r="A25">
        <v>4</v>
      </c>
      <c r="B25">
        <f t="shared" si="0"/>
        <v>0.02</v>
      </c>
      <c r="C25">
        <f t="shared" si="1"/>
        <v>1.8648187197612964E-2</v>
      </c>
      <c r="D25" s="2">
        <f t="shared" si="2"/>
        <v>0.92311634638663576</v>
      </c>
      <c r="E25" t="s">
        <v>8</v>
      </c>
    </row>
    <row r="26" spans="1:5">
      <c r="E26" t="s">
        <v>9</v>
      </c>
    </row>
    <row r="28" spans="1:5">
      <c r="A28" t="s">
        <v>55</v>
      </c>
    </row>
    <row r="29" spans="1:5">
      <c r="B29" t="s">
        <v>56</v>
      </c>
    </row>
    <row r="30" spans="1:5">
      <c r="B30" t="s">
        <v>57</v>
      </c>
    </row>
    <row r="31" spans="1:5">
      <c r="B31" t="s">
        <v>58</v>
      </c>
    </row>
    <row r="33" spans="1:5">
      <c r="A33" t="s">
        <v>59</v>
      </c>
      <c r="B33" t="s">
        <v>2</v>
      </c>
    </row>
    <row r="34" spans="1:5">
      <c r="E34" t="s">
        <v>10</v>
      </c>
    </row>
    <row r="35" spans="1:5">
      <c r="A35" t="s">
        <v>51</v>
      </c>
      <c r="B35" t="s">
        <v>3</v>
      </c>
      <c r="C35" t="s">
        <v>39</v>
      </c>
      <c r="D35" t="s">
        <v>4</v>
      </c>
      <c r="E35" t="s">
        <v>47</v>
      </c>
    </row>
    <row r="36" spans="1:5">
      <c r="A36">
        <v>0</v>
      </c>
      <c r="E36" t="s">
        <v>48</v>
      </c>
    </row>
    <row r="37" spans="1:5">
      <c r="A37">
        <v>1</v>
      </c>
      <c r="B37">
        <f>100*$E$17*D22</f>
        <v>5.8811920398405313</v>
      </c>
      <c r="C37">
        <f>EXP(-A37*$D$18)</f>
        <v>0.94176453358424872</v>
      </c>
      <c r="D37">
        <f>B37*C37</f>
        <v>5.5386980783198139</v>
      </c>
    </row>
    <row r="38" spans="1:5">
      <c r="A38">
        <v>2</v>
      </c>
      <c r="B38">
        <f t="shared" ref="B38:B39" si="3">100*$E$17*D23</f>
        <v>5.7647366349139393</v>
      </c>
      <c r="C38">
        <f t="shared" ref="C38:C40" si="4">EXP(-A38*$D$18)</f>
        <v>0.88692043671715748</v>
      </c>
      <c r="D38">
        <f t="shared" ref="D38:D40" si="5">B38*C38</f>
        <v>5.1128627337972681</v>
      </c>
    </row>
    <row r="39" spans="1:5">
      <c r="A39">
        <v>3</v>
      </c>
      <c r="B39">
        <f t="shared" si="3"/>
        <v>5.6505872015054921</v>
      </c>
      <c r="C39">
        <f t="shared" si="4"/>
        <v>0.835270211411272</v>
      </c>
      <c r="D39">
        <f t="shared" si="5"/>
        <v>4.7197671663993201</v>
      </c>
    </row>
    <row r="40" spans="1:5">
      <c r="A40">
        <v>4</v>
      </c>
      <c r="B40">
        <f>100*(1+$E$17)*D25</f>
        <v>97.850332716983388</v>
      </c>
      <c r="C40">
        <f t="shared" si="4"/>
        <v>0.78662786106655347</v>
      </c>
      <c r="D40">
        <f t="shared" si="5"/>
        <v>76.971797929811245</v>
      </c>
    </row>
    <row r="42" spans="1:5">
      <c r="D42">
        <f>SUM(D37:D40)</f>
        <v>92.34312590832765</v>
      </c>
    </row>
    <row r="45" spans="1:5">
      <c r="A45" t="s">
        <v>32</v>
      </c>
    </row>
    <row r="47" spans="1:5">
      <c r="A47" t="s">
        <v>33</v>
      </c>
      <c r="E47">
        <f>D18+B16</f>
        <v>0.08</v>
      </c>
    </row>
    <row r="48" spans="1:5">
      <c r="A48" t="s">
        <v>34</v>
      </c>
    </row>
    <row r="49" spans="1:5">
      <c r="A49" t="s">
        <v>35</v>
      </c>
    </row>
    <row r="51" spans="1:5">
      <c r="A51" t="s">
        <v>51</v>
      </c>
      <c r="B51" s="3" t="s">
        <v>12</v>
      </c>
      <c r="C51" t="s">
        <v>40</v>
      </c>
      <c r="D51" t="s">
        <v>36</v>
      </c>
    </row>
    <row r="52" spans="1:5">
      <c r="A52">
        <v>0</v>
      </c>
      <c r="B52" s="4"/>
    </row>
    <row r="53" spans="1:5">
      <c r="A53">
        <v>1</v>
      </c>
      <c r="B53" s="4">
        <f>100*$E$17</f>
        <v>6</v>
      </c>
      <c r="C53">
        <f>EXP(-A53*$E$47)</f>
        <v>0.92311634638663576</v>
      </c>
      <c r="D53">
        <f>B53*C53</f>
        <v>5.5386980783198148</v>
      </c>
    </row>
    <row r="54" spans="1:5">
      <c r="A54">
        <v>2</v>
      </c>
      <c r="B54" s="4">
        <f t="shared" ref="B54:B55" si="6">100*$E$17</f>
        <v>6</v>
      </c>
      <c r="C54">
        <f t="shared" ref="C54:C56" si="7">EXP(-A54*$E$47)</f>
        <v>0.85214378896621135</v>
      </c>
      <c r="D54">
        <f t="shared" ref="D54:D56" si="8">B54*C54</f>
        <v>5.1128627337972681</v>
      </c>
    </row>
    <row r="55" spans="1:5">
      <c r="A55">
        <v>3</v>
      </c>
      <c r="B55" s="4">
        <f t="shared" si="6"/>
        <v>6</v>
      </c>
      <c r="C55">
        <f t="shared" si="7"/>
        <v>0.78662786106655347</v>
      </c>
      <c r="D55">
        <f t="shared" si="8"/>
        <v>4.719767166399321</v>
      </c>
    </row>
    <row r="56" spans="1:5">
      <c r="A56">
        <v>4</v>
      </c>
      <c r="B56" s="4">
        <f>100*(1+$E$17)</f>
        <v>106</v>
      </c>
      <c r="C56">
        <f t="shared" si="7"/>
        <v>0.72614903707369094</v>
      </c>
      <c r="D56">
        <f t="shared" si="8"/>
        <v>76.971797929811245</v>
      </c>
    </row>
    <row r="58" spans="1:5">
      <c r="D58">
        <f>SUM(D53:D56)</f>
        <v>92.34312590832765</v>
      </c>
    </row>
    <row r="59" spans="1:5">
      <c r="A59" t="s">
        <v>37</v>
      </c>
    </row>
    <row r="60" spans="1:5">
      <c r="A60" t="s">
        <v>38</v>
      </c>
    </row>
    <row r="64" spans="1:5">
      <c r="A64" t="s">
        <v>45</v>
      </c>
      <c r="D64">
        <v>5.5E-2</v>
      </c>
      <c r="E64">
        <v>98</v>
      </c>
    </row>
    <row r="65" spans="1:8">
      <c r="A65" t="s">
        <v>46</v>
      </c>
      <c r="C65">
        <v>1.6500000000000001E-2</v>
      </c>
    </row>
    <row r="67" spans="1:8">
      <c r="A67" t="s">
        <v>63</v>
      </c>
    </row>
    <row r="68" spans="1:8">
      <c r="B68" t="s">
        <v>64</v>
      </c>
    </row>
    <row r="69" spans="1:8">
      <c r="B69" t="s">
        <v>65</v>
      </c>
    </row>
    <row r="70" spans="1:8">
      <c r="A70" t="s">
        <v>68</v>
      </c>
      <c r="B70" t="s">
        <v>69</v>
      </c>
    </row>
    <row r="72" spans="1:8">
      <c r="B72" t="s">
        <v>66</v>
      </c>
      <c r="C72">
        <v>0</v>
      </c>
      <c r="D72">
        <v>1</v>
      </c>
      <c r="E72">
        <v>2</v>
      </c>
      <c r="F72">
        <v>3</v>
      </c>
      <c r="G72">
        <v>4</v>
      </c>
      <c r="H72">
        <v>5</v>
      </c>
    </row>
    <row r="73" spans="1:8">
      <c r="B73" t="s">
        <v>67</v>
      </c>
      <c r="D73">
        <f>100*$D$64</f>
        <v>5.5</v>
      </c>
      <c r="E73">
        <f t="shared" ref="E73:G73" si="9">100*$D$64</f>
        <v>5.5</v>
      </c>
      <c r="F73">
        <f t="shared" si="9"/>
        <v>5.5</v>
      </c>
      <c r="G73">
        <f t="shared" si="9"/>
        <v>5.5</v>
      </c>
      <c r="H73">
        <f>100*(1+D64)</f>
        <v>105.5</v>
      </c>
    </row>
    <row r="75" spans="1:8">
      <c r="A75" t="s">
        <v>73</v>
      </c>
    </row>
    <row r="76" spans="1:8">
      <c r="A76" t="s">
        <v>70</v>
      </c>
      <c r="B76">
        <v>5.9744630046535324E-2</v>
      </c>
      <c r="C76" t="s">
        <v>74</v>
      </c>
    </row>
    <row r="77" spans="1:8">
      <c r="B77" t="s">
        <v>71</v>
      </c>
      <c r="D77">
        <f>1/(1+$B$76)^D72</f>
        <v>0.94362355953253385</v>
      </c>
      <c r="E77">
        <f t="shared" ref="E77:H77" si="10">1/(1+$B$76)^E72</f>
        <v>0.89042542210484943</v>
      </c>
      <c r="F77">
        <f t="shared" si="10"/>
        <v>0.84022640630483703</v>
      </c>
      <c r="G77">
        <f t="shared" si="10"/>
        <v>0.79285743233059935</v>
      </c>
      <c r="H77">
        <f t="shared" si="10"/>
        <v>0.74815895249762532</v>
      </c>
    </row>
    <row r="78" spans="1:8">
      <c r="B78" t="s">
        <v>72</v>
      </c>
      <c r="D78">
        <f>D73*D77</f>
        <v>5.189929577428936</v>
      </c>
      <c r="E78">
        <f t="shared" ref="E78:H78" si="11">E73*E77</f>
        <v>4.8973398215766721</v>
      </c>
      <c r="F78">
        <f t="shared" si="11"/>
        <v>4.6212452346766035</v>
      </c>
      <c r="G78">
        <f t="shared" si="11"/>
        <v>4.3607158778182962</v>
      </c>
      <c r="H78">
        <f t="shared" si="11"/>
        <v>78.930769488499465</v>
      </c>
    </row>
    <row r="79" spans="1:8">
      <c r="C79">
        <f>SUM(D78:H78)</f>
        <v>97.999999999999972</v>
      </c>
    </row>
    <row r="81" spans="1:10">
      <c r="A81" t="s">
        <v>75</v>
      </c>
      <c r="E81">
        <f>(E64-C79)^2</f>
        <v>8.0779356694631609E-28</v>
      </c>
    </row>
    <row r="83" spans="1:10">
      <c r="A83" t="s">
        <v>60</v>
      </c>
    </row>
    <row r="86" spans="1:10">
      <c r="A86" t="s">
        <v>61</v>
      </c>
    </row>
    <row r="87" spans="1:10">
      <c r="A87" t="s">
        <v>62</v>
      </c>
    </row>
    <row r="89" spans="1:10">
      <c r="A89" s="3" t="s">
        <v>13</v>
      </c>
    </row>
    <row r="90" spans="1:10">
      <c r="B90" s="3" t="s">
        <v>14</v>
      </c>
      <c r="C90">
        <f>C65</f>
        <v>1.6500000000000001E-2</v>
      </c>
      <c r="D90" s="3" t="s">
        <v>16</v>
      </c>
      <c r="E90">
        <f>LN(1+C90)</f>
        <v>1.636535408626423E-2</v>
      </c>
      <c r="F90" s="3" t="s">
        <v>17</v>
      </c>
      <c r="J90">
        <f>C91-C90</f>
        <v>4.3244630046535323E-2</v>
      </c>
    </row>
    <row r="91" spans="1:10">
      <c r="B91" s="3" t="s">
        <v>15</v>
      </c>
      <c r="C91">
        <f>B76</f>
        <v>5.9744630046535324E-2</v>
      </c>
      <c r="E91">
        <f>LN(1+C91)</f>
        <v>5.8027964048844964E-2</v>
      </c>
      <c r="J91" s="3" t="s">
        <v>23</v>
      </c>
    </row>
    <row r="92" spans="1:10">
      <c r="A92" s="3" t="s">
        <v>18</v>
      </c>
      <c r="J92" s="3" t="s">
        <v>24</v>
      </c>
    </row>
    <row r="93" spans="1:10">
      <c r="A93" s="3" t="s">
        <v>19</v>
      </c>
      <c r="B93" s="3" t="s">
        <v>20</v>
      </c>
      <c r="C93" s="3" t="s">
        <v>21</v>
      </c>
      <c r="J93" s="3" t="s">
        <v>25</v>
      </c>
    </row>
    <row r="94" spans="1:10">
      <c r="A94">
        <v>0</v>
      </c>
      <c r="B94" s="4">
        <v>1</v>
      </c>
      <c r="C94" s="3" t="s">
        <v>22</v>
      </c>
      <c r="J94" s="3" t="s">
        <v>29</v>
      </c>
    </row>
    <row r="95" spans="1:10">
      <c r="A95">
        <v>1</v>
      </c>
      <c r="B95" s="4">
        <f>EXP(-$J$90*A95)</f>
        <v>0.95767708481932212</v>
      </c>
      <c r="C95">
        <f>B94-B95</f>
        <v>4.2322915180677878E-2</v>
      </c>
      <c r="J95" s="3" t="s">
        <v>26</v>
      </c>
    </row>
    <row r="96" spans="1:10">
      <c r="A96">
        <v>2</v>
      </c>
      <c r="B96" s="4">
        <f t="shared" ref="B96:B99" si="12">EXP(-$J$90*A96)</f>
        <v>0.91714539878803514</v>
      </c>
      <c r="C96">
        <f t="shared" ref="C96:C99" si="13">B95-B96</f>
        <v>4.0531686031286984E-2</v>
      </c>
      <c r="J96" s="3" t="s">
        <v>27</v>
      </c>
    </row>
    <row r="97" spans="1:10">
      <c r="A97">
        <v>3</v>
      </c>
      <c r="B97" s="4">
        <f t="shared" si="12"/>
        <v>0.87832913186678019</v>
      </c>
      <c r="C97">
        <f t="shared" si="13"/>
        <v>3.8816266921254949E-2</v>
      </c>
      <c r="J97" s="3" t="s">
        <v>28</v>
      </c>
    </row>
    <row r="98" spans="1:10">
      <c r="A98">
        <v>4</v>
      </c>
      <c r="B98" s="4">
        <f t="shared" si="12"/>
        <v>0.84115568251806405</v>
      </c>
      <c r="C98">
        <f t="shared" si="13"/>
        <v>3.7173449348716137E-2</v>
      </c>
    </row>
    <row r="99" spans="1:10">
      <c r="A99">
        <v>5</v>
      </c>
      <c r="B99" s="4">
        <f t="shared" si="12"/>
        <v>0.80555552191310686</v>
      </c>
      <c r="C99">
        <f t="shared" si="13"/>
        <v>3.5600160604957187E-2</v>
      </c>
    </row>
  </sheetData>
  <phoneticPr fontId="2"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Arizona</Company>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 Lamoureux</cp:lastModifiedBy>
  <dcterms:created xsi:type="dcterms:W3CDTF">2017-11-29T00:13:25Z</dcterms:created>
  <dcterms:modified xsi:type="dcterms:W3CDTF">2018-08-27T20:50:54Z</dcterms:modified>
</cp:coreProperties>
</file>