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lamo\Documents\Chris\510A\"/>
    </mc:Choice>
  </mc:AlternateContent>
  <xr:revisionPtr revIDLastSave="0" documentId="13_ncr:1_{589669A8-5227-4EEE-92D9-619AC33B062F}" xr6:coauthVersionLast="38" xr6:coauthVersionMax="38" xr10:uidLastSave="{00000000-0000-0000-0000-000000000000}"/>
  <bookViews>
    <workbookView xWindow="0" yWindow="0" windowWidth="38670" windowHeight="11970" activeTab="1" xr2:uid="{00000000-000D-0000-FFFF-FFFF00000000}"/>
  </bookViews>
  <sheets>
    <sheet name="CATS" sheetId="1" r:id="rId1"/>
    <sheet name="Corporate Bonds" sheetId="2" r:id="rId2"/>
  </sheets>
  <definedNames>
    <definedName name="solver_adj" localSheetId="0" hidden="1">CATS!#REF!</definedName>
    <definedName name="solver_adj" localSheetId="1" hidden="1">'Corporate Bonds'!$F$60</definedName>
    <definedName name="solver_cvg" localSheetId="0" hidden="1">0.0001</definedName>
    <definedName name="solver_cvg" localSheetId="1" hidden="1">0.0001</definedName>
    <definedName name="solver_drv" localSheetId="0" hidden="1">1</definedName>
    <definedName name="solver_drv" localSheetId="1" hidden="1">1</definedName>
    <definedName name="solver_eng" localSheetId="1" hidden="1">1</definedName>
    <definedName name="solver_est" localSheetId="0" hidden="1">1</definedName>
    <definedName name="solver_est" localSheetId="1" hidden="1">1</definedName>
    <definedName name="solver_itr" localSheetId="0" hidden="1">100</definedName>
    <definedName name="solver_itr" localSheetId="1" hidden="1">2147483647</definedName>
    <definedName name="solver_lin" localSheetId="0" hidden="1">2</definedName>
    <definedName name="solver_mip" localSheetId="1" hidden="1">2147483647</definedName>
    <definedName name="solver_mni" localSheetId="1" hidden="1">30</definedName>
    <definedName name="solver_mrt" localSheetId="1" hidden="1">0.075</definedName>
    <definedName name="solver_msl" localSheetId="1" hidden="1">2</definedName>
    <definedName name="solver_neg" localSheetId="0" hidden="1">2</definedName>
    <definedName name="solver_neg" localSheetId="1" hidden="1">1</definedName>
    <definedName name="solver_nod" localSheetId="1" hidden="1">2147483647</definedName>
    <definedName name="solver_num" localSheetId="0" hidden="1">0</definedName>
    <definedName name="solver_num" localSheetId="1" hidden="1">0</definedName>
    <definedName name="solver_nwt" localSheetId="0" hidden="1">1</definedName>
    <definedName name="solver_nwt" localSheetId="1" hidden="1">1</definedName>
    <definedName name="solver_opt" localSheetId="0" hidden="1">CATS!#REF!</definedName>
    <definedName name="solver_opt" localSheetId="1" hidden="1">'Corporate Bonds'!$G$63</definedName>
    <definedName name="solver_pre" localSheetId="0" hidden="1">0.000001</definedName>
    <definedName name="solver_pre" localSheetId="1" hidden="1">0.000001</definedName>
    <definedName name="solver_rbv" localSheetId="1" hidden="1">1</definedName>
    <definedName name="solver_rlx" localSheetId="1" hidden="1">2</definedName>
    <definedName name="solver_rsd" localSheetId="1" hidden="1">0</definedName>
    <definedName name="solver_scl" localSheetId="0" hidden="1">2</definedName>
    <definedName name="solver_scl" localSheetId="1" hidden="1">1</definedName>
    <definedName name="solver_sho" localSheetId="0" hidden="1">2</definedName>
    <definedName name="solver_sho" localSheetId="1" hidden="1">2</definedName>
    <definedName name="solver_ssz" localSheetId="1" hidden="1">100</definedName>
    <definedName name="solver_tim" localSheetId="0" hidden="1">100</definedName>
    <definedName name="solver_tim" localSheetId="1" hidden="1">2147483647</definedName>
    <definedName name="solver_tol" localSheetId="0" hidden="1">0.05</definedName>
    <definedName name="solver_tol" localSheetId="1" hidden="1">0.01</definedName>
    <definedName name="solver_typ" localSheetId="0" hidden="1">2</definedName>
    <definedName name="solver_typ" localSheetId="1" hidden="1">2</definedName>
    <definedName name="solver_val" localSheetId="0" hidden="1">0</definedName>
    <definedName name="solver_val" localSheetId="1" hidden="1">0</definedName>
    <definedName name="solver_ver" localSheetId="1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75" i="2" l="1"/>
  <c r="B105" i="2" l="1"/>
  <c r="C98" i="2"/>
  <c r="B106" i="2" s="1"/>
  <c r="D106" i="2" s="1"/>
  <c r="D105" i="2"/>
  <c r="C97" i="2"/>
  <c r="B88" i="2"/>
  <c r="D88" i="2" s="1"/>
  <c r="C89" i="2" s="1"/>
  <c r="B89" i="2"/>
  <c r="D89" i="2" s="1"/>
  <c r="D87" i="2"/>
  <c r="B87" i="2"/>
  <c r="B86" i="2"/>
  <c r="D86" i="2" s="1"/>
  <c r="B85" i="2"/>
  <c r="D85" i="2" s="1"/>
  <c r="D84" i="2"/>
  <c r="C85" i="2" s="1"/>
  <c r="B84" i="2"/>
  <c r="B83" i="2"/>
  <c r="D83" i="2" s="1"/>
  <c r="C83" i="2" s="1"/>
  <c r="C77" i="2"/>
  <c r="C62" i="2"/>
  <c r="C63" i="2"/>
  <c r="C64" i="2"/>
  <c r="C65" i="2"/>
  <c r="C61" i="2"/>
  <c r="B65" i="2"/>
  <c r="B62" i="2"/>
  <c r="B63" i="2"/>
  <c r="B64" i="2"/>
  <c r="B61" i="2"/>
  <c r="B53" i="2"/>
  <c r="B50" i="2"/>
  <c r="B51" i="2"/>
  <c r="B52" i="2"/>
  <c r="B49" i="2"/>
  <c r="C49" i="2" s="1"/>
  <c r="C43" i="2"/>
  <c r="D50" i="2" s="1"/>
  <c r="B18" i="2"/>
  <c r="D18" i="2" s="1"/>
  <c r="B19" i="2"/>
  <c r="D19" i="2" s="1"/>
  <c r="C51" i="2" s="1"/>
  <c r="B20" i="2"/>
  <c r="D20" i="2" s="1"/>
  <c r="C52" i="2" s="1"/>
  <c r="B21" i="2"/>
  <c r="B17" i="2"/>
  <c r="D17" i="2" s="1"/>
  <c r="D16" i="1"/>
  <c r="C16" i="1" s="1"/>
  <c r="D17" i="1"/>
  <c r="C18" i="1" s="1"/>
  <c r="D18" i="1"/>
  <c r="B43" i="1" s="1"/>
  <c r="D19" i="1"/>
  <c r="D20" i="1"/>
  <c r="B45" i="1" s="1"/>
  <c r="B29" i="1"/>
  <c r="C29" i="1"/>
  <c r="D29" i="1" s="1"/>
  <c r="B30" i="1"/>
  <c r="C30" i="1"/>
  <c r="B31" i="1"/>
  <c r="C31" i="1"/>
  <c r="B32" i="1"/>
  <c r="C32" i="1"/>
  <c r="D32" i="1" s="1"/>
  <c r="B33" i="1"/>
  <c r="C33" i="1"/>
  <c r="D33" i="1" s="1"/>
  <c r="C41" i="1"/>
  <c r="B42" i="1"/>
  <c r="C42" i="1"/>
  <c r="C43" i="1"/>
  <c r="D43" i="1" s="1"/>
  <c r="B44" i="1"/>
  <c r="C44" i="1"/>
  <c r="D44" i="1" s="1"/>
  <c r="C45" i="1"/>
  <c r="B54" i="1"/>
  <c r="C54" i="1"/>
  <c r="D54" i="1" s="1"/>
  <c r="B55" i="1"/>
  <c r="C55" i="1"/>
  <c r="B56" i="1"/>
  <c r="C56" i="1"/>
  <c r="B57" i="1"/>
  <c r="C57" i="1"/>
  <c r="D57" i="1"/>
  <c r="B58" i="1"/>
  <c r="C58" i="1"/>
  <c r="D21" i="2"/>
  <c r="B30" i="2"/>
  <c r="C30" i="2"/>
  <c r="B31" i="2"/>
  <c r="C31" i="2"/>
  <c r="B32" i="2"/>
  <c r="C32" i="2"/>
  <c r="D32" i="2" s="1"/>
  <c r="B33" i="2"/>
  <c r="C33" i="2"/>
  <c r="B34" i="2"/>
  <c r="C34" i="2"/>
  <c r="D34" i="2" s="1"/>
  <c r="C88" i="2" l="1"/>
  <c r="D65" i="2"/>
  <c r="C87" i="2"/>
  <c r="D56" i="1"/>
  <c r="B104" i="2"/>
  <c r="D104" i="2" s="1"/>
  <c r="D30" i="1"/>
  <c r="C20" i="1"/>
  <c r="D55" i="1"/>
  <c r="B110" i="2"/>
  <c r="D110" i="2" s="1"/>
  <c r="C76" i="2"/>
  <c r="B109" i="2"/>
  <c r="D109" i="2" s="1"/>
  <c r="C109" i="2" s="1"/>
  <c r="B108" i="2"/>
  <c r="D108" i="2" s="1"/>
  <c r="B107" i="2"/>
  <c r="D107" i="2" s="1"/>
  <c r="C108" i="2" s="1"/>
  <c r="D42" i="1"/>
  <c r="D58" i="1"/>
  <c r="D31" i="1"/>
  <c r="C106" i="2"/>
  <c r="C104" i="2"/>
  <c r="C105" i="2"/>
  <c r="C86" i="2"/>
  <c r="C84" i="2"/>
  <c r="D31" i="2"/>
  <c r="C53" i="2"/>
  <c r="C50" i="2"/>
  <c r="E50" i="2" s="1"/>
  <c r="D61" i="2"/>
  <c r="D62" i="2"/>
  <c r="D63" i="2"/>
  <c r="D53" i="2"/>
  <c r="E53" i="2" s="1"/>
  <c r="D52" i="2"/>
  <c r="E52" i="2" s="1"/>
  <c r="D64" i="2"/>
  <c r="D51" i="2"/>
  <c r="E51" i="2" s="1"/>
  <c r="D49" i="2"/>
  <c r="E49" i="2" s="1"/>
  <c r="D33" i="2"/>
  <c r="C21" i="2"/>
  <c r="D30" i="2"/>
  <c r="C20" i="2"/>
  <c r="C19" i="2"/>
  <c r="C18" i="2"/>
  <c r="D45" i="1"/>
  <c r="D60" i="1"/>
  <c r="D35" i="1"/>
  <c r="C17" i="2"/>
  <c r="B41" i="1"/>
  <c r="D41" i="1" s="1"/>
  <c r="D47" i="1" s="1"/>
  <c r="C19" i="1"/>
  <c r="C17" i="1"/>
  <c r="C110" i="2" l="1"/>
  <c r="C107" i="2"/>
  <c r="D67" i="2"/>
  <c r="D36" i="2"/>
  <c r="E55" i="2"/>
  <c r="G63" i="2" l="1"/>
</calcChain>
</file>

<file path=xl/sharedStrings.xml><?xml version="1.0" encoding="utf-8"?>
<sst xmlns="http://schemas.openxmlformats.org/spreadsheetml/2006/main" count="181" uniqueCount="105">
  <si>
    <t>So corporate bonds must compensate investors for the possibility of a loss--just like CAT bonds--and in addition for the systematic risk to which they expose their owners.</t>
    <phoneticPr fontId="2" type="noConversion"/>
  </si>
  <si>
    <t xml:space="preserve">     It is this correlation with the state of the economy that must compensate investors with a risk premium.  This is systematic risk.</t>
    <phoneticPr fontId="2" type="noConversion"/>
  </si>
  <si>
    <t>Like CAT bonds there is a possibility that the bond issuer fails to pay the security's interest and principal obligations.</t>
    <phoneticPr fontId="2" type="noConversion"/>
  </si>
  <si>
    <t xml:space="preserve">  This happens when a corporation defaults.</t>
    <phoneticPr fontId="2" type="noConversion"/>
  </si>
  <si>
    <t>This means that we can value the bond's expected payments using a hazard function.</t>
    <phoneticPr fontId="2" type="noConversion"/>
  </si>
  <si>
    <t>Unlike CAT bonds however, the risk inherent in a corporation's bankruptcy is not fully diversifiable.</t>
    <phoneticPr fontId="2" type="noConversion"/>
  </si>
  <si>
    <t xml:space="preserve">     This should be intuitive because company bankruptcies are much more likely in recessions, and it is in recessions when investors value income the most.</t>
    <phoneticPr fontId="2" type="noConversion"/>
  </si>
  <si>
    <t xml:space="preserve">     In fact, the more highly rated a company's debt, the more highly correlated is its default with the state of the economy.</t>
    <phoneticPr fontId="2" type="noConversion"/>
  </si>
  <si>
    <t>Five-year fixed rate bond, that pays 5% interest and principal upon maturity, contingent on no major loss event.  In the event of a major loss, the bonds pay nothing.</t>
    <phoneticPr fontId="0" type="noConversion"/>
  </si>
  <si>
    <t>Let's suppose that the probability of a major loss is 3%, conditional on there not having been a prior loss.</t>
    <phoneticPr fontId="0" type="noConversion"/>
  </si>
  <si>
    <t>We call such a probability the hazard rate.</t>
    <phoneticPr fontId="0" type="noConversion"/>
  </si>
  <si>
    <t xml:space="preserve"> </t>
    <phoneticPr fontId="0" type="noConversion"/>
  </si>
  <si>
    <t>Let's also supose that the Treasury yield curve is flat at 4%, then the valuation of a 5-year Treasury Note, with a 5% coupon  (assuming annual interest payments):</t>
    <phoneticPr fontId="0" type="noConversion"/>
  </si>
  <si>
    <t>flat yield curve:</t>
    <phoneticPr fontId="0" type="noConversion"/>
  </si>
  <si>
    <t>Coupon</t>
    <phoneticPr fontId="0" type="noConversion"/>
  </si>
  <si>
    <t>We can set up the unconditional probabilities and survival probabilities as follows:</t>
  </si>
  <si>
    <t>Time</t>
  </si>
  <si>
    <t>(years)</t>
  </si>
  <si>
    <t>Rate</t>
  </si>
  <si>
    <t>Default</t>
  </si>
  <si>
    <t>Probability</t>
  </si>
  <si>
    <t>Survival</t>
  </si>
  <si>
    <t>Hazard</t>
  </si>
  <si>
    <t>Expected</t>
  </si>
  <si>
    <t>Payment</t>
  </si>
  <si>
    <t xml:space="preserve">Discount </t>
  </si>
  <si>
    <t>Factor</t>
  </si>
  <si>
    <t>PV of</t>
  </si>
  <si>
    <t>Expected Pmt.</t>
  </si>
  <si>
    <t>Total:</t>
  </si>
  <si>
    <t>Catastrophe Bonds</t>
    <phoneticPr fontId="0" type="noConversion"/>
  </si>
  <si>
    <t>A catastrophe bond, or Cat Bond, is a form of reinsurance provided by the capital markets.</t>
    <phoneticPr fontId="0" type="noConversion"/>
  </si>
  <si>
    <t>To understand this complete diversification, we simply have to ask whether the arrival of a destructive hurricane is correlated with any  sources of our wealth:</t>
    <phoneticPr fontId="0" type="noConversion"/>
  </si>
  <si>
    <t>the stock market</t>
    <phoneticPr fontId="0" type="noConversion"/>
  </si>
  <si>
    <t>interest rates</t>
    <phoneticPr fontId="0" type="noConversion"/>
  </si>
  <si>
    <t>the capitalized value of our labor (our human capital)</t>
    <phoneticPr fontId="0" type="noConversion"/>
  </si>
  <si>
    <t>real estate</t>
    <phoneticPr fontId="0" type="noConversion"/>
  </si>
  <si>
    <t>The answer in all cases is no.</t>
    <phoneticPr fontId="0" type="noConversion"/>
  </si>
  <si>
    <t>Now let's look at the expected cash flows on the Cat Bond:</t>
    <phoneticPr fontId="0" type="noConversion"/>
  </si>
  <si>
    <t>We can compute the yield to maturity on this cat bond:</t>
    <phoneticPr fontId="0" type="noConversion"/>
  </si>
  <si>
    <t>Cash flows ignoring default:</t>
    <phoneticPr fontId="0" type="noConversion"/>
  </si>
  <si>
    <t>ytm:</t>
    <phoneticPr fontId="0" type="noConversion"/>
  </si>
  <si>
    <t>Just like the Federal government, corporations issue debt in the public market.</t>
    <phoneticPr fontId="2" type="noConversion"/>
  </si>
  <si>
    <t>must be the case that CAT bond prices rise (and their yields fall) to the point where these investors are indifferent between owning both.</t>
    <phoneticPr fontId="0" type="noConversion"/>
  </si>
  <si>
    <t>Advanced aside:  In practice, there are several reasons that a CAT bond have a higher yield than a corresponding Treasury, including:</t>
    <phoneticPr fontId="0" type="noConversion"/>
  </si>
  <si>
    <t>-- Treasury securities have higher value as collateral (in repo markets)</t>
    <phoneticPr fontId="0" type="noConversion"/>
  </si>
  <si>
    <t>-- CAT bonds are less liquid and must pay a higher yield to compensate for this.</t>
    <phoneticPr fontId="0" type="noConversion"/>
  </si>
  <si>
    <t>-- The timing of cash flows is uncertain with a CAT bond.  This exposes the owner to term structure risk.</t>
    <phoneticPr fontId="0" type="noConversion"/>
  </si>
  <si>
    <t xml:space="preserve">So we are indifferent between buying a 5-year Treasury note with a 4% ytm and a 5-year Cat bond with a 7% ytm, </t>
    <phoneticPr fontId="0" type="noConversion"/>
  </si>
  <si>
    <t xml:space="preserve">   assuming that there is a 3% continuously-compounded hazard rate and that in that event there is 0 recovery.</t>
    <phoneticPr fontId="0" type="noConversion"/>
  </si>
  <si>
    <t>Now what about a risk premium?</t>
    <phoneticPr fontId="0" type="noConversion"/>
  </si>
  <si>
    <t>The bad event in the case of our cat bond is a hurricane that destroys property in Florida.</t>
    <phoneticPr fontId="0" type="noConversion"/>
  </si>
  <si>
    <t xml:space="preserve">  That risk can be diversified away completely by a diversified portfolio.  It is purely idiosyncratic, and unrelated to the state of the economy.</t>
    <phoneticPr fontId="0" type="noConversion"/>
  </si>
  <si>
    <t>The implication that diversifiable risk is not priced is a core tenet in finance.</t>
    <phoneticPr fontId="0" type="noConversion"/>
  </si>
  <si>
    <t xml:space="preserve">  It should be intuitive.  Suppose that a CAT bond--which has only diversifiable risk did pay its owner a risk premium.  Then it would strictly dominate a Treasury security.</t>
    <phoneticPr fontId="0" type="noConversion"/>
  </si>
  <si>
    <t>That is investors with large diversified portfolios would strictly prefer to own a CAT bond than a Treasury with the same term.  To arrive at equilibrium, it</t>
    <phoneticPr fontId="0" type="noConversion"/>
  </si>
  <si>
    <t>Here is an example:</t>
    <phoneticPr fontId="0" type="noConversion"/>
  </si>
  <si>
    <t xml:space="preserve"> </t>
    <phoneticPr fontId="0" type="noConversion"/>
  </si>
  <si>
    <t>Consider that the state of Florida insures houses in the state against hurricane damage.  A homeowner buys this insurance for a 1-year period, and pays the premium up-front.</t>
    <phoneticPr fontId="0" type="noConversion"/>
  </si>
  <si>
    <t xml:space="preserve">  The state pools these contracts and sells a bond issue with the following terms: </t>
    <phoneticPr fontId="0" type="noConversion"/>
  </si>
  <si>
    <t xml:space="preserve">   &lt;--The survival table for a corporate bond is exactly like that on a cat bond.</t>
  </si>
  <si>
    <t xml:space="preserve">  &lt;-- Standard present value analysis of a Treasury bond</t>
  </si>
  <si>
    <t>Here we have a 1% (continuous) hazard rate that characterizes the corporation's risk of bankruptcy.</t>
  </si>
  <si>
    <t>Historical data suggests that the risk premium on corporate bonds is the same order of magnitude as their hazard rate.</t>
  </si>
  <si>
    <t xml:space="preserve">     Over the past 130 years or so, corporate bond yields average 150 basis points over US Treasuries.  (Spread over Treasuries)</t>
  </si>
  <si>
    <t xml:space="preserve">      --And the loss rate on the bonds has been about 75 basis points.  We will use the rule of thumb that the risk premium on a</t>
  </si>
  <si>
    <t xml:space="preserve">              corporate bond is the same as its hazard rate.</t>
  </si>
  <si>
    <t>Risk Premium:</t>
  </si>
  <si>
    <t>Promised</t>
  </si>
  <si>
    <t>Cash Flow</t>
  </si>
  <si>
    <t>Coupon:</t>
  </si>
  <si>
    <t>Yield on US Treasury:</t>
  </si>
  <si>
    <t xml:space="preserve">  (5-year Treasury note)</t>
  </si>
  <si>
    <t xml:space="preserve"> &lt;--  The key difference with Cat bonds is that the corporate bond brings non-diversifiable -- or systematic -- risk</t>
  </si>
  <si>
    <t xml:space="preserve">       into any portfolio.  Investors require a risk premium for that -- which is in Cell C43.</t>
  </si>
  <si>
    <t>Expected CF</t>
  </si>
  <si>
    <t>Now let's look at valuing  the expected cash flows on the Corporate Bond.  It has a hazard rate describing its bankruptcy probability in Cell I13.</t>
  </si>
  <si>
    <t>Use Solver to find that ytm that matches the PV of the promised cash flows with the market value:</t>
  </si>
  <si>
    <t xml:space="preserve">    Criterion:</t>
  </si>
  <si>
    <t>We find that the corporate bond's cnotinuously compounded yield to maturity is equal to the sum of 3 terms:</t>
  </si>
  <si>
    <t xml:space="preserve">    1. The cc ytm on same-term US Treasury note (to compensate for the passage of time.)</t>
  </si>
  <si>
    <t xml:space="preserve">    2. The cc hazard rate (to compensate for explecetd loss -- just as with the Cat bonds.)</t>
  </si>
  <si>
    <t xml:space="preserve">    3. The risk premium (continuously compounded) -- to compensate for risk that cannot be diversified.</t>
  </si>
  <si>
    <t>We use the rule of thumb to measure the probability that the market assigns to companies' default probabilities.</t>
  </si>
  <si>
    <t>For example, ITT Corp has 7-year bonds outstanding that have a yield to maturity of 5%.</t>
  </si>
  <si>
    <t xml:space="preserve">      At the same time the yield to maturity on a 7-year US Treasury is 3%.</t>
  </si>
  <si>
    <t>Based on this information, we infer that the hazard rate to describe ITT going bankrupt over the next 7 years is 1%..</t>
  </si>
  <si>
    <t xml:space="preserve">   Spread over Treasury:</t>
  </si>
  <si>
    <t xml:space="preserve">    ==&gt; Hazard Rate</t>
  </si>
  <si>
    <t xml:space="preserve">    ==&gt; Risk Premium:</t>
  </si>
  <si>
    <t>ITT Bankruptcy Table</t>
  </si>
  <si>
    <t>Of course, this means that the expected return on the corporate bond is the yield on US Treasury plus its risk premium.</t>
  </si>
  <si>
    <t xml:space="preserve">   This is higher than on a cat bond with the same hazard rate.</t>
  </si>
  <si>
    <t>3M also has 7-year debt with a yield to maturity of:</t>
  </si>
  <si>
    <t>Spread over Treasury:</t>
  </si>
  <si>
    <t>Implied Hazard Rate:</t>
  </si>
  <si>
    <t>3M Bankruptcy Table</t>
  </si>
  <si>
    <t>ITT Bond Rating:</t>
  </si>
  <si>
    <t>3M Bond rating:</t>
  </si>
  <si>
    <t>AA- from S&amp;P</t>
  </si>
  <si>
    <t>A1 from Moody's</t>
  </si>
  <si>
    <t>AA from Egan Jones</t>
  </si>
  <si>
    <t>BAA3 from Moody's</t>
  </si>
  <si>
    <t>BBB from S&amp;P</t>
  </si>
  <si>
    <t>BBB+ Fitch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</si>
</sst>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b/>
      <sz val="10"/>
      <name val="Arial"/>
      <family val="2"/>
    </font>
    <font>
      <sz val="8"/>
      <name val="Verdana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quotePrefix="1"/>
    <xf numFmtId="0" fontId="1" fillId="0" borderId="0" xfId="0" applyFont="1" applyFill="1" applyAlignme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4"/>
  <sheetViews>
    <sheetView zoomScale="125" workbookViewId="0">
      <selection activeCell="A11" sqref="A11:F84"/>
    </sheetView>
  </sheetViews>
  <sheetFormatPr defaultColWidth="8.85546875" defaultRowHeight="12.75" x14ac:dyDescent="0.2"/>
  <cols>
    <col min="2" max="2" width="10.85546875" customWidth="1"/>
    <col min="3" max="3" width="13.7109375" customWidth="1"/>
    <col min="4" max="4" width="15.85546875" bestFit="1" customWidth="1"/>
    <col min="5" max="5" width="15.42578125" customWidth="1"/>
  </cols>
  <sheetData>
    <row r="1" spans="1:5" x14ac:dyDescent="0.2">
      <c r="A1" t="s">
        <v>30</v>
      </c>
    </row>
    <row r="2" spans="1:5" x14ac:dyDescent="0.2">
      <c r="B2" t="s">
        <v>31</v>
      </c>
    </row>
    <row r="3" spans="1:5" x14ac:dyDescent="0.2">
      <c r="B3" t="s">
        <v>56</v>
      </c>
    </row>
    <row r="4" spans="1:5" x14ac:dyDescent="0.2">
      <c r="A4" t="s">
        <v>57</v>
      </c>
      <c r="B4" t="s">
        <v>58</v>
      </c>
    </row>
    <row r="5" spans="1:5" x14ac:dyDescent="0.2">
      <c r="B5" t="s">
        <v>59</v>
      </c>
    </row>
    <row r="6" spans="1:5" x14ac:dyDescent="0.2">
      <c r="C6" t="s">
        <v>8</v>
      </c>
    </row>
    <row r="8" spans="1:5" x14ac:dyDescent="0.2">
      <c r="B8" t="s">
        <v>9</v>
      </c>
    </row>
    <row r="9" spans="1:5" x14ac:dyDescent="0.2">
      <c r="C9" t="s">
        <v>10</v>
      </c>
    </row>
    <row r="11" spans="1:5" x14ac:dyDescent="0.2">
      <c r="A11" t="s">
        <v>15</v>
      </c>
    </row>
    <row r="13" spans="1:5" x14ac:dyDescent="0.2">
      <c r="A13" s="2" t="s">
        <v>16</v>
      </c>
      <c r="B13" s="2" t="s">
        <v>22</v>
      </c>
      <c r="C13" s="2" t="s">
        <v>19</v>
      </c>
      <c r="D13" s="2" t="s">
        <v>21</v>
      </c>
      <c r="E13" s="2"/>
    </row>
    <row r="14" spans="1:5" x14ac:dyDescent="0.2">
      <c r="A14" s="2" t="s">
        <v>17</v>
      </c>
      <c r="B14" s="2" t="s">
        <v>18</v>
      </c>
      <c r="C14" s="2" t="s">
        <v>20</v>
      </c>
      <c r="D14" s="2" t="s">
        <v>20</v>
      </c>
      <c r="E14" s="2"/>
    </row>
    <row r="15" spans="1:5" x14ac:dyDescent="0.2">
      <c r="A15" s="1">
        <v>0</v>
      </c>
      <c r="B15" s="1"/>
      <c r="D15">
        <v>1</v>
      </c>
      <c r="E15" s="2"/>
    </row>
    <row r="16" spans="1:5" x14ac:dyDescent="0.2">
      <c r="A16" s="1">
        <v>1</v>
      </c>
      <c r="B16" s="1">
        <v>0.03</v>
      </c>
      <c r="C16">
        <f>1-D16</f>
        <v>2.9554466451491845E-2</v>
      </c>
      <c r="D16">
        <f>EXP(-B16*A16)</f>
        <v>0.97044553354850815</v>
      </c>
      <c r="E16" s="2"/>
    </row>
    <row r="17" spans="1:5" x14ac:dyDescent="0.2">
      <c r="A17" s="1">
        <v>2</v>
      </c>
      <c r="B17" s="1">
        <v>0.03</v>
      </c>
      <c r="C17">
        <f>D16-D17</f>
        <v>2.8680999964259435E-2</v>
      </c>
      <c r="D17">
        <f>EXP(-B17*A17)</f>
        <v>0.94176453358424872</v>
      </c>
      <c r="E17" s="2"/>
    </row>
    <row r="18" spans="1:5" x14ac:dyDescent="0.2">
      <c r="A18" s="1">
        <v>3</v>
      </c>
      <c r="B18" s="1">
        <v>0.03</v>
      </c>
      <c r="C18">
        <f>D17-D18</f>
        <v>2.7833348313020534E-2</v>
      </c>
      <c r="D18">
        <f>EXP(-B18*A18)</f>
        <v>0.91393118527122819</v>
      </c>
      <c r="E18" s="2"/>
    </row>
    <row r="19" spans="1:5" x14ac:dyDescent="0.2">
      <c r="A19" s="1">
        <v>4</v>
      </c>
      <c r="B19" s="1">
        <v>0.03</v>
      </c>
      <c r="C19">
        <f>D18-D19</f>
        <v>2.7010748554070707E-2</v>
      </c>
      <c r="D19">
        <f>EXP(-B19*A19)</f>
        <v>0.88692043671715748</v>
      </c>
      <c r="E19" s="2"/>
    </row>
    <row r="20" spans="1:5" x14ac:dyDescent="0.2">
      <c r="A20" s="1">
        <v>5</v>
      </c>
      <c r="B20" s="1">
        <v>0.03</v>
      </c>
      <c r="C20">
        <f>D19-D20</f>
        <v>2.6212460292099671E-2</v>
      </c>
      <c r="D20">
        <f>EXP(-B20*A20)</f>
        <v>0.86070797642505781</v>
      </c>
      <c r="E20" s="2"/>
    </row>
    <row r="21" spans="1:5" x14ac:dyDescent="0.2">
      <c r="A21" s="2"/>
      <c r="B21" s="2"/>
      <c r="C21" s="2"/>
      <c r="D21" s="2"/>
    </row>
    <row r="22" spans="1:5" x14ac:dyDescent="0.2">
      <c r="A22" t="s">
        <v>57</v>
      </c>
    </row>
    <row r="24" spans="1:5" x14ac:dyDescent="0.2">
      <c r="A24" t="s">
        <v>12</v>
      </c>
    </row>
    <row r="25" spans="1:5" x14ac:dyDescent="0.2">
      <c r="A25" t="s">
        <v>13</v>
      </c>
      <c r="C25">
        <v>0.04</v>
      </c>
    </row>
    <row r="26" spans="1:5" x14ac:dyDescent="0.2">
      <c r="A26" t="s">
        <v>14</v>
      </c>
      <c r="C26">
        <v>0.05</v>
      </c>
    </row>
    <row r="27" spans="1:5" x14ac:dyDescent="0.2">
      <c r="A27" s="2" t="s">
        <v>16</v>
      </c>
      <c r="B27" s="2"/>
      <c r="C27" s="2" t="s">
        <v>25</v>
      </c>
      <c r="D27" s="2" t="s">
        <v>27</v>
      </c>
    </row>
    <row r="28" spans="1:5" x14ac:dyDescent="0.2">
      <c r="A28" s="2" t="s">
        <v>17</v>
      </c>
      <c r="B28" s="2" t="s">
        <v>24</v>
      </c>
      <c r="C28" s="2" t="s">
        <v>26</v>
      </c>
      <c r="D28" s="2" t="s">
        <v>28</v>
      </c>
    </row>
    <row r="29" spans="1:5" x14ac:dyDescent="0.2">
      <c r="A29" s="1">
        <v>1</v>
      </c>
      <c r="B29">
        <f>$C$26*100</f>
        <v>5</v>
      </c>
      <c r="C29">
        <f>EXP(-$C$25*A29)</f>
        <v>0.96078943915232318</v>
      </c>
      <c r="D29">
        <f>C29*B29</f>
        <v>4.8039471957616158</v>
      </c>
    </row>
    <row r="30" spans="1:5" x14ac:dyDescent="0.2">
      <c r="A30" s="1">
        <v>2</v>
      </c>
      <c r="B30">
        <f>$C$26*100</f>
        <v>5</v>
      </c>
      <c r="C30">
        <f>EXP(-$C$25*A30)</f>
        <v>0.92311634638663576</v>
      </c>
      <c r="D30">
        <f>C30*B30</f>
        <v>4.6155817319331787</v>
      </c>
    </row>
    <row r="31" spans="1:5" x14ac:dyDescent="0.2">
      <c r="A31" s="1">
        <v>3</v>
      </c>
      <c r="B31">
        <f>$C$26*100</f>
        <v>5</v>
      </c>
      <c r="C31">
        <f>EXP(-$C$25*A31)</f>
        <v>0.88692043671715748</v>
      </c>
      <c r="D31">
        <f>C31*B31</f>
        <v>4.4346021835857874</v>
      </c>
    </row>
    <row r="32" spans="1:5" x14ac:dyDescent="0.2">
      <c r="A32" s="1">
        <v>4</v>
      </c>
      <c r="B32">
        <f>$C$26*100</f>
        <v>5</v>
      </c>
      <c r="C32">
        <f>EXP(-$C$25*A32)</f>
        <v>0.85214378896621135</v>
      </c>
      <c r="D32">
        <f>C32*B32</f>
        <v>4.2607189448310567</v>
      </c>
    </row>
    <row r="33" spans="1:5" x14ac:dyDescent="0.2">
      <c r="A33" s="1">
        <v>5</v>
      </c>
      <c r="B33">
        <f>(1+$C$26)*100</f>
        <v>105</v>
      </c>
      <c r="C33">
        <f>EXP(-$C$25*A33)</f>
        <v>0.81873075307798182</v>
      </c>
      <c r="D33">
        <f>C33*B33</f>
        <v>85.966729073188091</v>
      </c>
    </row>
    <row r="35" spans="1:5" x14ac:dyDescent="0.2">
      <c r="A35" s="2" t="s">
        <v>29</v>
      </c>
      <c r="B35" s="2"/>
      <c r="C35" s="2"/>
      <c r="D35" s="2">
        <f>SUM(D29:D34)</f>
        <v>104.08157912929974</v>
      </c>
    </row>
    <row r="36" spans="1:5" x14ac:dyDescent="0.2">
      <c r="A36" t="s">
        <v>11</v>
      </c>
    </row>
    <row r="37" spans="1:5" x14ac:dyDescent="0.2">
      <c r="A37" t="s">
        <v>38</v>
      </c>
    </row>
    <row r="39" spans="1:5" x14ac:dyDescent="0.2">
      <c r="A39" s="2" t="s">
        <v>16</v>
      </c>
      <c r="B39" s="2" t="s">
        <v>23</v>
      </c>
      <c r="C39" s="2" t="s">
        <v>25</v>
      </c>
      <c r="D39" s="2" t="s">
        <v>27</v>
      </c>
    </row>
    <row r="40" spans="1:5" x14ac:dyDescent="0.2">
      <c r="A40" s="2" t="s">
        <v>17</v>
      </c>
      <c r="B40" s="2" t="s">
        <v>24</v>
      </c>
      <c r="C40" s="2" t="s">
        <v>26</v>
      </c>
      <c r="D40" s="2" t="s">
        <v>28</v>
      </c>
    </row>
    <row r="41" spans="1:5" x14ac:dyDescent="0.2">
      <c r="A41" s="1">
        <v>1</v>
      </c>
      <c r="B41">
        <f>D16*100*$C$26</f>
        <v>4.8522276677425413</v>
      </c>
      <c r="C41">
        <f>EXP(-A41*$C$25)</f>
        <v>0.96078943915232318</v>
      </c>
      <c r="D41">
        <f>C41*B41</f>
        <v>4.6619690995297418</v>
      </c>
      <c r="E41" s="2"/>
    </row>
    <row r="42" spans="1:5" x14ac:dyDescent="0.2">
      <c r="A42" s="1">
        <v>2</v>
      </c>
      <c r="B42">
        <f>D17*100*$C$26</f>
        <v>4.7088226679212433</v>
      </c>
      <c r="C42">
        <f>EXP(-A42*$C$25)</f>
        <v>0.92311634638663576</v>
      </c>
      <c r="D42">
        <f>C42*B42</f>
        <v>4.3467911769940288</v>
      </c>
      <c r="E42" s="2"/>
    </row>
    <row r="43" spans="1:5" x14ac:dyDescent="0.2">
      <c r="A43" s="1">
        <v>3</v>
      </c>
      <c r="B43">
        <f>D18*100*$C$26</f>
        <v>4.5696559263561412</v>
      </c>
      <c r="C43">
        <f>EXP(-A43*$C$25)</f>
        <v>0.88692043671715748</v>
      </c>
      <c r="D43">
        <f>C43*B43</f>
        <v>4.0529212298509352</v>
      </c>
      <c r="E43" s="2"/>
    </row>
    <row r="44" spans="1:5" x14ac:dyDescent="0.2">
      <c r="A44" s="1">
        <v>4</v>
      </c>
      <c r="B44">
        <f>D19*100*$C$26</f>
        <v>4.4346021835857874</v>
      </c>
      <c r="C44">
        <f>EXP(-A44*$C$25)</f>
        <v>0.85214378896621135</v>
      </c>
      <c r="D44">
        <f>C44*B44</f>
        <v>3.7789187072786272</v>
      </c>
      <c r="E44" s="2"/>
    </row>
    <row r="45" spans="1:5" x14ac:dyDescent="0.2">
      <c r="A45" s="1">
        <v>5</v>
      </c>
      <c r="B45">
        <f>D20*(1+$C$26)*100</f>
        <v>90.374337524631073</v>
      </c>
      <c r="C45">
        <f>EXP(-A45*$C$25)</f>
        <v>0.81873075307798182</v>
      </c>
      <c r="D45">
        <f>C45*B45</f>
        <v>73.992249420464915</v>
      </c>
      <c r="E45" s="2"/>
    </row>
    <row r="46" spans="1:5" x14ac:dyDescent="0.2">
      <c r="E46" s="2"/>
    </row>
    <row r="47" spans="1:5" x14ac:dyDescent="0.2">
      <c r="A47" s="2" t="s">
        <v>29</v>
      </c>
      <c r="B47" s="2"/>
      <c r="C47" s="2"/>
      <c r="D47" s="2">
        <f>SUM(D41:D46)</f>
        <v>90.832849634118247</v>
      </c>
      <c r="E47" s="2"/>
    </row>
    <row r="48" spans="1:5" x14ac:dyDescent="0.2">
      <c r="A48" s="2"/>
      <c r="B48" s="2"/>
      <c r="C48" s="2"/>
      <c r="D48" s="2"/>
    </row>
    <row r="50" spans="1:6" x14ac:dyDescent="0.2">
      <c r="A50" t="s">
        <v>39</v>
      </c>
    </row>
    <row r="51" spans="1:6" x14ac:dyDescent="0.2">
      <c r="A51" t="s">
        <v>40</v>
      </c>
    </row>
    <row r="52" spans="1:6" x14ac:dyDescent="0.2">
      <c r="A52" s="2" t="s">
        <v>16</v>
      </c>
      <c r="B52" s="2"/>
      <c r="C52" s="2" t="s">
        <v>25</v>
      </c>
      <c r="D52" s="2" t="s">
        <v>27</v>
      </c>
    </row>
    <row r="53" spans="1:6" x14ac:dyDescent="0.2">
      <c r="A53" s="2" t="s">
        <v>17</v>
      </c>
      <c r="B53" s="2" t="s">
        <v>24</v>
      </c>
      <c r="C53" s="2" t="s">
        <v>26</v>
      </c>
      <c r="D53" s="2" t="s">
        <v>28</v>
      </c>
    </row>
    <row r="54" spans="1:6" x14ac:dyDescent="0.2">
      <c r="A54" s="1">
        <v>1</v>
      </c>
      <c r="B54">
        <f>$C$26*100</f>
        <v>5</v>
      </c>
      <c r="C54">
        <f>EXP(-$F$54*A54)</f>
        <v>0.93239381990594827</v>
      </c>
      <c r="D54">
        <f>C54*B54</f>
        <v>4.6619690995297418</v>
      </c>
      <c r="E54" t="s">
        <v>41</v>
      </c>
      <c r="F54">
        <v>7.0000000000000007E-2</v>
      </c>
    </row>
    <row r="55" spans="1:6" x14ac:dyDescent="0.2">
      <c r="A55" s="1">
        <v>2</v>
      </c>
      <c r="B55">
        <f>$C$26*100</f>
        <v>5</v>
      </c>
      <c r="C55">
        <f>EXP(-$F$54*A55)</f>
        <v>0.86935823539880586</v>
      </c>
      <c r="D55">
        <f>C55*B55</f>
        <v>4.3467911769940297</v>
      </c>
    </row>
    <row r="56" spans="1:6" x14ac:dyDescent="0.2">
      <c r="A56" s="1">
        <v>3</v>
      </c>
      <c r="B56">
        <f>$C$26*100</f>
        <v>5</v>
      </c>
      <c r="C56">
        <f>EXP(-$F$54*A56)</f>
        <v>0.81058424597018708</v>
      </c>
      <c r="D56">
        <f>C56*B56</f>
        <v>4.0529212298509352</v>
      </c>
    </row>
    <row r="57" spans="1:6" x14ac:dyDescent="0.2">
      <c r="A57" s="1">
        <v>4</v>
      </c>
      <c r="B57">
        <f>$C$26*100</f>
        <v>5</v>
      </c>
      <c r="C57">
        <f>EXP(-$F$54*A57)</f>
        <v>0.75578374145572547</v>
      </c>
      <c r="D57">
        <f>C57*B57</f>
        <v>3.7789187072786272</v>
      </c>
    </row>
    <row r="58" spans="1:6" x14ac:dyDescent="0.2">
      <c r="A58" s="1">
        <v>5</v>
      </c>
      <c r="B58">
        <f>(1+$C$26)*100</f>
        <v>105</v>
      </c>
      <c r="C58">
        <f>EXP(-$F$54*A58)</f>
        <v>0.70468808971871344</v>
      </c>
      <c r="D58">
        <f>C58*B58</f>
        <v>73.992249420464915</v>
      </c>
    </row>
    <row r="60" spans="1:6" x14ac:dyDescent="0.2">
      <c r="A60" s="2" t="s">
        <v>29</v>
      </c>
      <c r="B60" s="2"/>
      <c r="C60" s="2"/>
      <c r="D60" s="2">
        <f>SUM(D54:D59)</f>
        <v>90.832849634118247</v>
      </c>
    </row>
    <row r="63" spans="1:6" x14ac:dyDescent="0.2">
      <c r="A63" t="s">
        <v>48</v>
      </c>
    </row>
    <row r="64" spans="1:6" x14ac:dyDescent="0.2">
      <c r="A64" t="s">
        <v>49</v>
      </c>
    </row>
    <row r="66" spans="1:3" x14ac:dyDescent="0.2">
      <c r="A66" t="s">
        <v>50</v>
      </c>
    </row>
    <row r="67" spans="1:3" x14ac:dyDescent="0.2">
      <c r="B67" t="s">
        <v>51</v>
      </c>
    </row>
    <row r="68" spans="1:3" x14ac:dyDescent="0.2">
      <c r="B68" t="s">
        <v>52</v>
      </c>
    </row>
    <row r="69" spans="1:3" x14ac:dyDescent="0.2">
      <c r="B69" t="s">
        <v>32</v>
      </c>
    </row>
    <row r="70" spans="1:3" x14ac:dyDescent="0.2">
      <c r="C70" t="s">
        <v>33</v>
      </c>
    </row>
    <row r="71" spans="1:3" x14ac:dyDescent="0.2">
      <c r="C71" t="s">
        <v>34</v>
      </c>
    </row>
    <row r="72" spans="1:3" x14ac:dyDescent="0.2">
      <c r="C72" t="s">
        <v>35</v>
      </c>
    </row>
    <row r="73" spans="1:3" x14ac:dyDescent="0.2">
      <c r="C73" t="s">
        <v>36</v>
      </c>
    </row>
    <row r="74" spans="1:3" x14ac:dyDescent="0.2">
      <c r="B74" t="s">
        <v>37</v>
      </c>
    </row>
    <row r="75" spans="1:3" x14ac:dyDescent="0.2">
      <c r="A75" t="s">
        <v>53</v>
      </c>
    </row>
    <row r="76" spans="1:3" x14ac:dyDescent="0.2">
      <c r="A76" t="s">
        <v>54</v>
      </c>
    </row>
    <row r="77" spans="1:3" x14ac:dyDescent="0.2">
      <c r="B77" t="s">
        <v>55</v>
      </c>
    </row>
    <row r="78" spans="1:3" x14ac:dyDescent="0.2">
      <c r="B78" t="s">
        <v>43</v>
      </c>
    </row>
    <row r="81" spans="1:2" x14ac:dyDescent="0.2">
      <c r="A81" t="s">
        <v>44</v>
      </c>
    </row>
    <row r="82" spans="1:2" x14ac:dyDescent="0.2">
      <c r="B82" s="3" t="s">
        <v>45</v>
      </c>
    </row>
    <row r="83" spans="1:2" x14ac:dyDescent="0.2">
      <c r="B83" s="3" t="s">
        <v>46</v>
      </c>
    </row>
    <row r="84" spans="1:2" x14ac:dyDescent="0.2">
      <c r="B84" s="3" t="s">
        <v>47</v>
      </c>
    </row>
  </sheetData>
  <phoneticPr fontId="0" type="noConversion"/>
  <pageMargins left="0.75" right="0.75" top="1" bottom="1" header="0.5" footer="0.5"/>
  <pageSetup orientation="portrait" verticalDpi="0"/>
  <headerFooter alignWithMargins="0"/>
  <ignoredErrors>
    <ignoredError sqref="D35 D47" emptyCellReferenc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1"/>
  <sheetViews>
    <sheetView tabSelected="1" topLeftCell="A64" zoomScaleNormal="100" workbookViewId="0">
      <selection activeCell="C76" sqref="C76"/>
    </sheetView>
  </sheetViews>
  <sheetFormatPr defaultRowHeight="12.75" x14ac:dyDescent="0.2"/>
  <cols>
    <col min="1" max="2" width="11.42578125" customWidth="1"/>
    <col min="3" max="3" width="15.42578125" customWidth="1"/>
    <col min="4" max="4" width="14.5703125" customWidth="1"/>
    <col min="5" max="5" width="13.42578125" customWidth="1"/>
    <col min="6" max="256" width="11.42578125" customWidth="1"/>
  </cols>
  <sheetData>
    <row r="1" spans="1:9" x14ac:dyDescent="0.2">
      <c r="A1" t="s">
        <v>42</v>
      </c>
    </row>
    <row r="2" spans="1:9" x14ac:dyDescent="0.2">
      <c r="A2" t="s">
        <v>2</v>
      </c>
    </row>
    <row r="3" spans="1:9" x14ac:dyDescent="0.2">
      <c r="A3" t="s">
        <v>3</v>
      </c>
    </row>
    <row r="4" spans="1:9" x14ac:dyDescent="0.2">
      <c r="A4" t="s">
        <v>4</v>
      </c>
    </row>
    <row r="5" spans="1:9" x14ac:dyDescent="0.2">
      <c r="A5" t="s">
        <v>5</v>
      </c>
    </row>
    <row r="6" spans="1:9" x14ac:dyDescent="0.2">
      <c r="A6" t="s">
        <v>6</v>
      </c>
    </row>
    <row r="7" spans="1:9" x14ac:dyDescent="0.2">
      <c r="A7" t="s">
        <v>7</v>
      </c>
    </row>
    <row r="8" spans="1:9" x14ac:dyDescent="0.2">
      <c r="A8" t="s">
        <v>1</v>
      </c>
    </row>
    <row r="10" spans="1:9" x14ac:dyDescent="0.2">
      <c r="A10" t="s">
        <v>0</v>
      </c>
    </row>
    <row r="12" spans="1:9" x14ac:dyDescent="0.2">
      <c r="A12" t="s">
        <v>15</v>
      </c>
    </row>
    <row r="13" spans="1:9" x14ac:dyDescent="0.2">
      <c r="A13" s="5" t="s">
        <v>62</v>
      </c>
      <c r="I13">
        <v>0.01</v>
      </c>
    </row>
    <row r="14" spans="1:9" x14ac:dyDescent="0.2">
      <c r="A14" s="2" t="s">
        <v>16</v>
      </c>
      <c r="B14" s="2" t="s">
        <v>22</v>
      </c>
      <c r="C14" s="2" t="s">
        <v>19</v>
      </c>
      <c r="D14" s="2" t="s">
        <v>21</v>
      </c>
      <c r="E14" s="2"/>
    </row>
    <row r="15" spans="1:9" x14ac:dyDescent="0.2">
      <c r="A15" s="2" t="s">
        <v>17</v>
      </c>
      <c r="B15" s="2" t="s">
        <v>18</v>
      </c>
      <c r="C15" s="2" t="s">
        <v>20</v>
      </c>
      <c r="D15" s="2" t="s">
        <v>20</v>
      </c>
      <c r="E15" s="2"/>
    </row>
    <row r="16" spans="1:9" x14ac:dyDescent="0.2">
      <c r="A16" s="1">
        <v>0</v>
      </c>
      <c r="B16" s="1"/>
      <c r="D16">
        <v>1</v>
      </c>
      <c r="E16" s="2"/>
      <c r="F16" t="s">
        <v>60</v>
      </c>
    </row>
    <row r="17" spans="1:5" x14ac:dyDescent="0.2">
      <c r="A17" s="1">
        <v>1</v>
      </c>
      <c r="B17" s="1">
        <f>$I$13</f>
        <v>0.01</v>
      </c>
      <c r="C17">
        <f>1-D17</f>
        <v>9.9501662508318933E-3</v>
      </c>
      <c r="D17">
        <f>EXP(-B17*A17)</f>
        <v>0.99004983374916811</v>
      </c>
      <c r="E17" s="2"/>
    </row>
    <row r="18" spans="1:5" x14ac:dyDescent="0.2">
      <c r="A18" s="1">
        <v>2</v>
      </c>
      <c r="B18" s="1">
        <f t="shared" ref="B18:B21" si="0">$I$13</f>
        <v>0.01</v>
      </c>
      <c r="C18">
        <f>D17-D18</f>
        <v>9.851160442412854E-3</v>
      </c>
      <c r="D18">
        <f>EXP(-B18*A18)</f>
        <v>0.98019867330675525</v>
      </c>
      <c r="E18" s="2"/>
    </row>
    <row r="19" spans="1:5" x14ac:dyDescent="0.2">
      <c r="A19" s="1">
        <v>3</v>
      </c>
      <c r="B19" s="1">
        <f t="shared" si="0"/>
        <v>0.01</v>
      </c>
      <c r="C19">
        <f>D18-D19</f>
        <v>9.753139758247098E-3</v>
      </c>
      <c r="D19">
        <f>EXP(-B19*A19)</f>
        <v>0.97044553354850815</v>
      </c>
      <c r="E19" s="2"/>
    </row>
    <row r="20" spans="1:5" x14ac:dyDescent="0.2">
      <c r="A20" s="1">
        <v>4</v>
      </c>
      <c r="B20" s="1">
        <f t="shared" si="0"/>
        <v>0.01</v>
      </c>
      <c r="C20">
        <f>D19-D20</f>
        <v>9.6560943961849777E-3</v>
      </c>
      <c r="D20">
        <f>EXP(-B20*A20)</f>
        <v>0.96078943915232318</v>
      </c>
      <c r="E20" s="2"/>
    </row>
    <row r="21" spans="1:5" x14ac:dyDescent="0.2">
      <c r="A21" s="1">
        <v>5</v>
      </c>
      <c r="B21" s="1">
        <f t="shared" si="0"/>
        <v>0.01</v>
      </c>
      <c r="C21">
        <f>D20-D21</f>
        <v>9.5600146516091611E-3</v>
      </c>
      <c r="D21">
        <f>EXP(-B21*A21)</f>
        <v>0.95122942450071402</v>
      </c>
      <c r="E21" s="2"/>
    </row>
    <row r="22" spans="1:5" x14ac:dyDescent="0.2">
      <c r="A22" s="2"/>
      <c r="B22" s="2"/>
      <c r="C22" s="2"/>
      <c r="D22" s="2"/>
    </row>
    <row r="23" spans="1:5" x14ac:dyDescent="0.2">
      <c r="A23" t="s">
        <v>57</v>
      </c>
    </row>
    <row r="25" spans="1:5" x14ac:dyDescent="0.2">
      <c r="A25" t="s">
        <v>12</v>
      </c>
    </row>
    <row r="26" spans="1:5" x14ac:dyDescent="0.2">
      <c r="A26" s="5" t="s">
        <v>71</v>
      </c>
      <c r="C26">
        <v>0.04</v>
      </c>
      <c r="D26" s="5" t="s">
        <v>72</v>
      </c>
    </row>
    <row r="27" spans="1:5" x14ac:dyDescent="0.2">
      <c r="A27" t="s">
        <v>14</v>
      </c>
      <c r="C27">
        <v>0.05</v>
      </c>
    </row>
    <row r="28" spans="1:5" x14ac:dyDescent="0.2">
      <c r="A28" s="2" t="s">
        <v>16</v>
      </c>
      <c r="B28" s="2"/>
      <c r="C28" s="2" t="s">
        <v>25</v>
      </c>
      <c r="D28" s="2" t="s">
        <v>27</v>
      </c>
    </row>
    <row r="29" spans="1:5" x14ac:dyDescent="0.2">
      <c r="A29" s="2" t="s">
        <v>17</v>
      </c>
      <c r="B29" s="2" t="s">
        <v>24</v>
      </c>
      <c r="C29" s="2" t="s">
        <v>26</v>
      </c>
      <c r="D29" s="2" t="s">
        <v>28</v>
      </c>
      <c r="E29" s="4" t="s">
        <v>61</v>
      </c>
    </row>
    <row r="30" spans="1:5" x14ac:dyDescent="0.2">
      <c r="A30" s="1">
        <v>1</v>
      </c>
      <c r="B30">
        <f>$C$27*100</f>
        <v>5</v>
      </c>
      <c r="C30">
        <f>EXP(-$C$26*A30)</f>
        <v>0.96078943915232318</v>
      </c>
      <c r="D30">
        <f>C30*B30</f>
        <v>4.8039471957616158</v>
      </c>
    </row>
    <row r="31" spans="1:5" x14ac:dyDescent="0.2">
      <c r="A31" s="1">
        <v>2</v>
      </c>
      <c r="B31">
        <f>$C$27*100</f>
        <v>5</v>
      </c>
      <c r="C31">
        <f>EXP(-$C$26*A31)</f>
        <v>0.92311634638663576</v>
      </c>
      <c r="D31">
        <f>C31*B31</f>
        <v>4.6155817319331787</v>
      </c>
    </row>
    <row r="32" spans="1:5" x14ac:dyDescent="0.2">
      <c r="A32" s="1">
        <v>3</v>
      </c>
      <c r="B32">
        <f>$C$27*100</f>
        <v>5</v>
      </c>
      <c r="C32">
        <f>EXP(-$C$26*A32)</f>
        <v>0.88692043671715748</v>
      </c>
      <c r="D32">
        <f>C32*B32</f>
        <v>4.4346021835857874</v>
      </c>
    </row>
    <row r="33" spans="1:5" x14ac:dyDescent="0.2">
      <c r="A33" s="1">
        <v>4</v>
      </c>
      <c r="B33">
        <f>$C$27*100</f>
        <v>5</v>
      </c>
      <c r="C33">
        <f>EXP(-$C$26*A33)</f>
        <v>0.85214378896621135</v>
      </c>
      <c r="D33">
        <f>C33*B33</f>
        <v>4.2607189448310567</v>
      </c>
    </row>
    <row r="34" spans="1:5" x14ac:dyDescent="0.2">
      <c r="A34" s="1">
        <v>5</v>
      </c>
      <c r="B34">
        <f>(1+$C$27)*100</f>
        <v>105</v>
      </c>
      <c r="C34">
        <f>EXP(-$C$26*A34)</f>
        <v>0.81873075307798182</v>
      </c>
      <c r="D34">
        <f>C34*B34</f>
        <v>85.966729073188091</v>
      </c>
    </row>
    <row r="36" spans="1:5" x14ac:dyDescent="0.2">
      <c r="A36" s="2" t="s">
        <v>29</v>
      </c>
      <c r="B36" s="2"/>
      <c r="C36" s="2"/>
      <c r="D36" s="2">
        <f>SUM(D30:D35)</f>
        <v>104.08157912929974</v>
      </c>
    </row>
    <row r="37" spans="1:5" x14ac:dyDescent="0.2">
      <c r="A37" t="s">
        <v>11</v>
      </c>
    </row>
    <row r="38" spans="1:5" x14ac:dyDescent="0.2">
      <c r="A38" s="5" t="s">
        <v>63</v>
      </c>
    </row>
    <row r="39" spans="1:5" x14ac:dyDescent="0.2">
      <c r="A39" s="5" t="s">
        <v>64</v>
      </c>
    </row>
    <row r="40" spans="1:5" x14ac:dyDescent="0.2">
      <c r="A40" s="5" t="s">
        <v>65</v>
      </c>
    </row>
    <row r="41" spans="1:5" x14ac:dyDescent="0.2">
      <c r="A41" s="5" t="s">
        <v>66</v>
      </c>
    </row>
    <row r="42" spans="1:5" x14ac:dyDescent="0.2">
      <c r="A42" s="5"/>
    </row>
    <row r="43" spans="1:5" x14ac:dyDescent="0.2">
      <c r="A43" s="5" t="s">
        <v>67</v>
      </c>
      <c r="C43">
        <f>I13</f>
        <v>0.01</v>
      </c>
    </row>
    <row r="44" spans="1:5" x14ac:dyDescent="0.2">
      <c r="A44" s="5" t="s">
        <v>70</v>
      </c>
      <c r="C44">
        <v>0.06</v>
      </c>
    </row>
    <row r="45" spans="1:5" x14ac:dyDescent="0.2">
      <c r="A45" s="5" t="s">
        <v>76</v>
      </c>
    </row>
    <row r="47" spans="1:5" x14ac:dyDescent="0.2">
      <c r="A47" s="2" t="s">
        <v>16</v>
      </c>
      <c r="B47" s="2" t="s">
        <v>68</v>
      </c>
      <c r="C47" s="2" t="s">
        <v>23</v>
      </c>
      <c r="D47" s="2" t="s">
        <v>25</v>
      </c>
      <c r="E47" s="2" t="s">
        <v>27</v>
      </c>
    </row>
    <row r="48" spans="1:5" x14ac:dyDescent="0.2">
      <c r="A48" s="2" t="s">
        <v>17</v>
      </c>
      <c r="B48" s="2" t="s">
        <v>69</v>
      </c>
      <c r="C48" s="2" t="s">
        <v>69</v>
      </c>
      <c r="D48" s="2" t="s">
        <v>26</v>
      </c>
      <c r="E48" s="2" t="s">
        <v>75</v>
      </c>
    </row>
    <row r="49" spans="1:7" x14ac:dyDescent="0.2">
      <c r="A49" s="1">
        <v>1</v>
      </c>
      <c r="B49" s="1">
        <f>100*$C$44</f>
        <v>6</v>
      </c>
      <c r="C49">
        <f>D17*B49</f>
        <v>5.9402990024950082</v>
      </c>
      <c r="D49">
        <f>EXP(-A49*($C$26+$C$43))</f>
        <v>0.95122942450071402</v>
      </c>
      <c r="E49">
        <f>D49*C49</f>
        <v>5.6505872015054921</v>
      </c>
      <c r="F49" s="2"/>
      <c r="G49" s="5" t="s">
        <v>73</v>
      </c>
    </row>
    <row r="50" spans="1:7" x14ac:dyDescent="0.2">
      <c r="A50" s="1">
        <v>2</v>
      </c>
      <c r="B50" s="1">
        <f t="shared" ref="B50:B52" si="1">100*$C$44</f>
        <v>6</v>
      </c>
      <c r="C50">
        <f t="shared" ref="C50:C53" si="2">D18*B50</f>
        <v>5.8811920398405313</v>
      </c>
      <c r="D50">
        <f t="shared" ref="D50:D53" si="3">EXP(-A50*($C$26+$C$43))</f>
        <v>0.90483741803595952</v>
      </c>
      <c r="E50">
        <f>D50*C50</f>
        <v>5.321522620302944</v>
      </c>
      <c r="F50" s="2"/>
      <c r="G50" s="5" t="s">
        <v>74</v>
      </c>
    </row>
    <row r="51" spans="1:7" x14ac:dyDescent="0.2">
      <c r="A51" s="1">
        <v>3</v>
      </c>
      <c r="B51" s="1">
        <f t="shared" si="1"/>
        <v>6</v>
      </c>
      <c r="C51">
        <f t="shared" si="2"/>
        <v>5.8226732012910487</v>
      </c>
      <c r="D51">
        <f t="shared" si="3"/>
        <v>0.86070797642505781</v>
      </c>
      <c r="E51">
        <f>D51*C51</f>
        <v>5.011621268467632</v>
      </c>
      <c r="F51" s="2"/>
    </row>
    <row r="52" spans="1:7" x14ac:dyDescent="0.2">
      <c r="A52" s="1">
        <v>4</v>
      </c>
      <c r="B52" s="1">
        <f t="shared" si="1"/>
        <v>6</v>
      </c>
      <c r="C52">
        <f t="shared" si="2"/>
        <v>5.7647366349139393</v>
      </c>
      <c r="D52">
        <f t="shared" si="3"/>
        <v>0.81873075307798182</v>
      </c>
      <c r="E52">
        <f>D52*C52</f>
        <v>4.7197671663993201</v>
      </c>
      <c r="F52" s="2"/>
    </row>
    <row r="53" spans="1:7" x14ac:dyDescent="0.2">
      <c r="A53" s="1">
        <v>5</v>
      </c>
      <c r="B53" s="1">
        <f>100*(1+C44)</f>
        <v>106</v>
      </c>
      <c r="C53">
        <f t="shared" si="2"/>
        <v>100.83031899707568</v>
      </c>
      <c r="D53">
        <f t="shared" si="3"/>
        <v>0.77880078307140488</v>
      </c>
      <c r="E53">
        <f>D53*C53</f>
        <v>78.526731392262093</v>
      </c>
      <c r="F53" s="2"/>
    </row>
    <row r="54" spans="1:7" x14ac:dyDescent="0.2">
      <c r="F54" s="2"/>
    </row>
    <row r="55" spans="1:7" x14ac:dyDescent="0.2">
      <c r="A55" s="2" t="s">
        <v>29</v>
      </c>
      <c r="B55" s="2"/>
      <c r="C55" s="2"/>
      <c r="D55" s="2"/>
      <c r="E55" s="2">
        <f>SUM(E49:E54)</f>
        <v>99.230229648937481</v>
      </c>
      <c r="F55" s="2"/>
    </row>
    <row r="56" spans="1:7" x14ac:dyDescent="0.2">
      <c r="A56" s="2"/>
      <c r="B56" s="2"/>
      <c r="C56" s="2"/>
      <c r="D56" s="2"/>
      <c r="E56" s="2"/>
    </row>
    <row r="58" spans="1:7" x14ac:dyDescent="0.2">
      <c r="A58" t="s">
        <v>39</v>
      </c>
    </row>
    <row r="59" spans="1:7" x14ac:dyDescent="0.2">
      <c r="A59" s="2" t="s">
        <v>16</v>
      </c>
      <c r="B59" s="2" t="s">
        <v>68</v>
      </c>
      <c r="C59" s="2" t="s">
        <v>25</v>
      </c>
      <c r="D59" s="2" t="s">
        <v>27</v>
      </c>
    </row>
    <row r="60" spans="1:7" x14ac:dyDescent="0.2">
      <c r="A60" s="2" t="s">
        <v>17</v>
      </c>
      <c r="B60" s="2" t="s">
        <v>69</v>
      </c>
      <c r="C60" s="2" t="s">
        <v>26</v>
      </c>
      <c r="D60" s="2" t="s">
        <v>28</v>
      </c>
      <c r="E60" t="s">
        <v>41</v>
      </c>
      <c r="F60">
        <v>6.0000000000000012E-2</v>
      </c>
    </row>
    <row r="61" spans="1:7" x14ac:dyDescent="0.2">
      <c r="A61" s="1">
        <v>1</v>
      </c>
      <c r="B61">
        <f>$C$44*100</f>
        <v>6</v>
      </c>
      <c r="C61">
        <f>EXP(-$F$60*A61)</f>
        <v>0.94176453358424872</v>
      </c>
      <c r="D61">
        <f>C61*B61</f>
        <v>5.6505872015054921</v>
      </c>
    </row>
    <row r="62" spans="1:7" x14ac:dyDescent="0.2">
      <c r="A62" s="1">
        <v>2</v>
      </c>
      <c r="B62">
        <f t="shared" ref="B62:B64" si="4">$C$44*100</f>
        <v>6</v>
      </c>
      <c r="C62">
        <f t="shared" ref="C62:C65" si="5">EXP(-$F$60*A62)</f>
        <v>0.88692043671715748</v>
      </c>
      <c r="D62">
        <f>C62*B62</f>
        <v>5.3215226203029449</v>
      </c>
      <c r="F62" s="5" t="s">
        <v>77</v>
      </c>
    </row>
    <row r="63" spans="1:7" x14ac:dyDescent="0.2">
      <c r="A63" s="1">
        <v>3</v>
      </c>
      <c r="B63">
        <f t="shared" si="4"/>
        <v>6</v>
      </c>
      <c r="C63">
        <f t="shared" si="5"/>
        <v>0.835270211411272</v>
      </c>
      <c r="D63">
        <f>C63*B63</f>
        <v>5.011621268467632</v>
      </c>
      <c r="F63" s="5" t="s">
        <v>78</v>
      </c>
      <c r="G63">
        <f>(D67-E55)^2</f>
        <v>0</v>
      </c>
    </row>
    <row r="64" spans="1:7" x14ac:dyDescent="0.2">
      <c r="A64" s="1">
        <v>4</v>
      </c>
      <c r="B64">
        <f t="shared" si="4"/>
        <v>6</v>
      </c>
      <c r="C64">
        <f t="shared" si="5"/>
        <v>0.78662786106655336</v>
      </c>
      <c r="D64">
        <f>C64*B64</f>
        <v>4.7197671663993201</v>
      </c>
    </row>
    <row r="65" spans="1:7" x14ac:dyDescent="0.2">
      <c r="A65" s="1">
        <v>5</v>
      </c>
      <c r="B65">
        <f>(1+$C$44)*100</f>
        <v>106</v>
      </c>
      <c r="C65">
        <f t="shared" si="5"/>
        <v>0.74081822068171788</v>
      </c>
      <c r="D65">
        <f>C65*B65</f>
        <v>78.526731392262093</v>
      </c>
      <c r="F65" s="5" t="s">
        <v>79</v>
      </c>
    </row>
    <row r="66" spans="1:7" x14ac:dyDescent="0.2">
      <c r="F66" s="5" t="s">
        <v>80</v>
      </c>
    </row>
    <row r="67" spans="1:7" x14ac:dyDescent="0.2">
      <c r="A67" s="2" t="s">
        <v>29</v>
      </c>
      <c r="B67" s="2"/>
      <c r="C67" s="2"/>
      <c r="D67" s="2">
        <f>SUM(D61:D66)</f>
        <v>99.230229648937481</v>
      </c>
      <c r="F67" s="5" t="s">
        <v>81</v>
      </c>
    </row>
    <row r="68" spans="1:7" x14ac:dyDescent="0.2">
      <c r="F68" s="5" t="s">
        <v>82</v>
      </c>
    </row>
    <row r="71" spans="1:7" x14ac:dyDescent="0.2">
      <c r="A71" s="5" t="s">
        <v>83</v>
      </c>
    </row>
    <row r="72" spans="1:7" x14ac:dyDescent="0.2">
      <c r="A72" s="5" t="s">
        <v>84</v>
      </c>
      <c r="G72">
        <v>0.05</v>
      </c>
    </row>
    <row r="73" spans="1:7" x14ac:dyDescent="0.2">
      <c r="A73" s="5" t="s">
        <v>85</v>
      </c>
      <c r="G73">
        <v>0.03</v>
      </c>
    </row>
    <row r="74" spans="1:7" x14ac:dyDescent="0.2">
      <c r="A74" s="5" t="s">
        <v>86</v>
      </c>
    </row>
    <row r="75" spans="1:7" x14ac:dyDescent="0.2">
      <c r="A75" s="5" t="s">
        <v>87</v>
      </c>
      <c r="C75">
        <f>G72-G73</f>
        <v>2.0000000000000004E-2</v>
      </c>
    </row>
    <row r="76" spans="1:7" x14ac:dyDescent="0.2">
      <c r="A76" s="5" t="s">
        <v>88</v>
      </c>
      <c r="C76">
        <f>0.5*C75</f>
        <v>1.0000000000000002E-2</v>
      </c>
    </row>
    <row r="77" spans="1:7" x14ac:dyDescent="0.2">
      <c r="A77" s="5" t="s">
        <v>89</v>
      </c>
      <c r="C77">
        <f>0.5*C75</f>
        <v>1.0000000000000002E-2</v>
      </c>
    </row>
    <row r="79" spans="1:7" x14ac:dyDescent="0.2">
      <c r="A79" s="5" t="s">
        <v>90</v>
      </c>
    </row>
    <row r="80" spans="1:7" x14ac:dyDescent="0.2">
      <c r="A80" s="2" t="s">
        <v>16</v>
      </c>
      <c r="B80" s="2" t="s">
        <v>22</v>
      </c>
      <c r="C80" s="2" t="s">
        <v>19</v>
      </c>
      <c r="D80" s="2" t="s">
        <v>21</v>
      </c>
      <c r="E80" s="2"/>
    </row>
    <row r="81" spans="1:8" x14ac:dyDescent="0.2">
      <c r="A81" s="2" t="s">
        <v>17</v>
      </c>
      <c r="B81" s="2" t="s">
        <v>18</v>
      </c>
      <c r="C81" s="2" t="s">
        <v>20</v>
      </c>
      <c r="D81" s="2" t="s">
        <v>20</v>
      </c>
      <c r="E81" s="2"/>
      <c r="F81" s="2" t="s">
        <v>97</v>
      </c>
      <c r="H81" s="5" t="s">
        <v>102</v>
      </c>
    </row>
    <row r="82" spans="1:8" x14ac:dyDescent="0.2">
      <c r="A82" s="1">
        <v>0</v>
      </c>
      <c r="B82" s="1"/>
      <c r="D82">
        <v>1</v>
      </c>
      <c r="E82" s="2"/>
      <c r="H82" s="5" t="s">
        <v>103</v>
      </c>
    </row>
    <row r="83" spans="1:8" x14ac:dyDescent="0.2">
      <c r="A83" s="1">
        <v>1</v>
      </c>
      <c r="B83" s="1">
        <f>$I$13</f>
        <v>0.01</v>
      </c>
      <c r="C83">
        <f>1-D83</f>
        <v>9.9501662508318933E-3</v>
      </c>
      <c r="D83">
        <f>EXP(-B83*A83)</f>
        <v>0.99004983374916811</v>
      </c>
      <c r="E83" s="2"/>
      <c r="H83" s="5" t="s">
        <v>104</v>
      </c>
    </row>
    <row r="84" spans="1:8" x14ac:dyDescent="0.2">
      <c r="A84" s="1">
        <v>2</v>
      </c>
      <c r="B84" s="1">
        <f t="shared" ref="B84:B89" si="6">$I$13</f>
        <v>0.01</v>
      </c>
      <c r="C84">
        <f>D83-D84</f>
        <v>9.851160442412854E-3</v>
      </c>
      <c r="D84">
        <f>EXP(-B84*A84)</f>
        <v>0.98019867330675525</v>
      </c>
      <c r="E84" s="2"/>
    </row>
    <row r="85" spans="1:8" x14ac:dyDescent="0.2">
      <c r="A85" s="1">
        <v>3</v>
      </c>
      <c r="B85" s="1">
        <f t="shared" si="6"/>
        <v>0.01</v>
      </c>
      <c r="C85">
        <f>D84-D85</f>
        <v>9.753139758247098E-3</v>
      </c>
      <c r="D85">
        <f>EXP(-B85*A85)</f>
        <v>0.97044553354850815</v>
      </c>
      <c r="E85" s="2"/>
    </row>
    <row r="86" spans="1:8" x14ac:dyDescent="0.2">
      <c r="A86" s="1">
        <v>4</v>
      </c>
      <c r="B86" s="1">
        <f t="shared" si="6"/>
        <v>0.01</v>
      </c>
      <c r="C86">
        <f>D85-D86</f>
        <v>9.6560943961849777E-3</v>
      </c>
      <c r="D86">
        <f>EXP(-B86*A86)</f>
        <v>0.96078943915232318</v>
      </c>
      <c r="E86" s="2"/>
    </row>
    <row r="87" spans="1:8" x14ac:dyDescent="0.2">
      <c r="A87" s="1">
        <v>5</v>
      </c>
      <c r="B87" s="1">
        <f t="shared" si="6"/>
        <v>0.01</v>
      </c>
      <c r="C87">
        <f>D86-D87</f>
        <v>9.5600146516091611E-3</v>
      </c>
      <c r="D87">
        <f>EXP(-B87*A87)</f>
        <v>0.95122942450071402</v>
      </c>
      <c r="E87" s="2"/>
    </row>
    <row r="88" spans="1:8" x14ac:dyDescent="0.2">
      <c r="A88" s="1">
        <v>6</v>
      </c>
      <c r="B88" s="1">
        <f t="shared" si="6"/>
        <v>0.01</v>
      </c>
      <c r="C88">
        <f t="shared" ref="C88:C89" si="7">D87-D88</f>
        <v>9.4648909164652961E-3</v>
      </c>
      <c r="D88">
        <f t="shared" ref="D88:D89" si="8">EXP(-B88*A88)</f>
        <v>0.94176453358424872</v>
      </c>
      <c r="E88" s="2"/>
    </row>
    <row r="89" spans="1:8" x14ac:dyDescent="0.2">
      <c r="A89" s="1">
        <v>7</v>
      </c>
      <c r="B89" s="1">
        <f t="shared" si="6"/>
        <v>0.01</v>
      </c>
      <c r="C89">
        <f t="shared" si="7"/>
        <v>9.3707136783004463E-3</v>
      </c>
      <c r="D89">
        <f t="shared" si="8"/>
        <v>0.93239381990594827</v>
      </c>
      <c r="E89" s="2"/>
    </row>
    <row r="90" spans="1:8" ht="11.25" customHeight="1" x14ac:dyDescent="0.2">
      <c r="A90" s="2"/>
      <c r="B90" s="2"/>
      <c r="C90" s="2"/>
      <c r="D90" s="2"/>
    </row>
    <row r="92" spans="1:8" x14ac:dyDescent="0.2">
      <c r="A92" s="5" t="s">
        <v>91</v>
      </c>
    </row>
    <row r="93" spans="1:8" x14ac:dyDescent="0.2">
      <c r="A93" s="5" t="s">
        <v>92</v>
      </c>
    </row>
    <row r="96" spans="1:8" x14ac:dyDescent="0.2">
      <c r="A96" s="5" t="s">
        <v>93</v>
      </c>
      <c r="E96">
        <v>3.5000000000000003E-2</v>
      </c>
    </row>
    <row r="97" spans="1:8" x14ac:dyDescent="0.2">
      <c r="A97" s="5" t="s">
        <v>94</v>
      </c>
      <c r="C97">
        <f>E96-0.03</f>
        <v>5.0000000000000044E-3</v>
      </c>
    </row>
    <row r="98" spans="1:8" x14ac:dyDescent="0.2">
      <c r="A98" s="5" t="s">
        <v>95</v>
      </c>
      <c r="C98">
        <f>0.5*C97</f>
        <v>2.5000000000000022E-3</v>
      </c>
    </row>
    <row r="100" spans="1:8" x14ac:dyDescent="0.2">
      <c r="A100" s="5" t="s">
        <v>96</v>
      </c>
    </row>
    <row r="101" spans="1:8" x14ac:dyDescent="0.2">
      <c r="A101" s="2" t="s">
        <v>16</v>
      </c>
      <c r="B101" s="2" t="s">
        <v>22</v>
      </c>
      <c r="C101" s="2" t="s">
        <v>19</v>
      </c>
      <c r="D101" s="2" t="s">
        <v>21</v>
      </c>
      <c r="E101" s="2"/>
      <c r="F101" s="2" t="s">
        <v>98</v>
      </c>
      <c r="H101" s="5" t="s">
        <v>99</v>
      </c>
    </row>
    <row r="102" spans="1:8" x14ac:dyDescent="0.2">
      <c r="A102" s="2" t="s">
        <v>17</v>
      </c>
      <c r="B102" s="2" t="s">
        <v>18</v>
      </c>
      <c r="C102" s="2" t="s">
        <v>20</v>
      </c>
      <c r="D102" s="2" t="s">
        <v>20</v>
      </c>
      <c r="E102" s="2"/>
      <c r="H102" s="5" t="s">
        <v>100</v>
      </c>
    </row>
    <row r="103" spans="1:8" x14ac:dyDescent="0.2">
      <c r="A103" s="1">
        <v>0</v>
      </c>
      <c r="B103" s="1"/>
      <c r="D103">
        <v>1</v>
      </c>
      <c r="E103" s="2"/>
      <c r="H103" s="5" t="s">
        <v>101</v>
      </c>
    </row>
    <row r="104" spans="1:8" x14ac:dyDescent="0.2">
      <c r="A104" s="1">
        <v>1</v>
      </c>
      <c r="B104" s="1">
        <f>$C$98</f>
        <v>2.5000000000000022E-3</v>
      </c>
      <c r="C104">
        <f>1-D104</f>
        <v>2.4968776025399153E-3</v>
      </c>
      <c r="D104">
        <f>EXP(-B104*A104)</f>
        <v>0.99750312239746008</v>
      </c>
      <c r="E104" s="2"/>
    </row>
    <row r="105" spans="1:8" x14ac:dyDescent="0.2">
      <c r="A105" s="1">
        <v>2</v>
      </c>
      <c r="B105" s="1">
        <f t="shared" ref="B105:B110" si="9">$C$98</f>
        <v>2.5000000000000022E-3</v>
      </c>
      <c r="C105">
        <f>D104-D105</f>
        <v>2.4906432047777649E-3</v>
      </c>
      <c r="D105">
        <f>EXP(-B105*A105)</f>
        <v>0.99501247919268232</v>
      </c>
      <c r="E105" s="2"/>
    </row>
    <row r="106" spans="1:8" x14ac:dyDescent="0.2">
      <c r="A106" s="1">
        <v>3</v>
      </c>
      <c r="B106" s="1">
        <f t="shared" si="9"/>
        <v>2.5000000000000022E-3</v>
      </c>
      <c r="C106">
        <f>D105-D106</f>
        <v>2.4844243735439031E-3</v>
      </c>
      <c r="D106">
        <f>EXP(-B106*A106)</f>
        <v>0.99252805481913842</v>
      </c>
      <c r="E106" s="2"/>
    </row>
    <row r="107" spans="1:8" x14ac:dyDescent="0.2">
      <c r="A107" s="1">
        <v>4</v>
      </c>
      <c r="B107" s="1">
        <f t="shared" si="9"/>
        <v>2.5000000000000022E-3</v>
      </c>
      <c r="C107">
        <f>D106-D107</f>
        <v>2.478221069970421E-3</v>
      </c>
      <c r="D107">
        <f>EXP(-B107*A107)</f>
        <v>0.990049833749168</v>
      </c>
      <c r="E107" s="2"/>
    </row>
    <row r="108" spans="1:8" x14ac:dyDescent="0.2">
      <c r="A108" s="1">
        <v>5</v>
      </c>
      <c r="B108" s="1">
        <f t="shared" si="9"/>
        <v>2.5000000000000022E-3</v>
      </c>
      <c r="C108">
        <f>D107-D108</f>
        <v>2.4720332552865543E-3</v>
      </c>
      <c r="D108">
        <f>EXP(-B108*A108)</f>
        <v>0.98757780049388144</v>
      </c>
      <c r="E108" s="2"/>
    </row>
    <row r="109" spans="1:8" x14ac:dyDescent="0.2">
      <c r="A109" s="1">
        <v>6</v>
      </c>
      <c r="B109" s="1">
        <f t="shared" si="9"/>
        <v>2.5000000000000022E-3</v>
      </c>
      <c r="C109">
        <f t="shared" ref="C109:C110" si="10">D108-D109</f>
        <v>2.465860890818794E-3</v>
      </c>
      <c r="D109">
        <f t="shared" ref="D109:D110" si="11">EXP(-B109*A109)</f>
        <v>0.98511193960306265</v>
      </c>
      <c r="E109" s="2"/>
    </row>
    <row r="110" spans="1:8" x14ac:dyDescent="0.2">
      <c r="A110" s="1">
        <v>7</v>
      </c>
      <c r="B110" s="1">
        <f t="shared" si="9"/>
        <v>2.5000000000000022E-3</v>
      </c>
      <c r="C110">
        <f t="shared" si="10"/>
        <v>2.4597039379895547E-3</v>
      </c>
      <c r="D110">
        <f t="shared" si="11"/>
        <v>0.98265223566507309</v>
      </c>
      <c r="E110" s="2"/>
    </row>
    <row r="111" spans="1:8" x14ac:dyDescent="0.2">
      <c r="A111" s="2"/>
      <c r="B111" s="2"/>
      <c r="C111" s="2"/>
      <c r="D111" s="2"/>
    </row>
  </sheetData>
  <phoneticPr fontId="2" type="noConversion"/>
  <pageMargins left="0.75" right="0.75" top="1" bottom="1" header="0.5" footer="0.5"/>
  <pageSetup orientation="portrait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CATS</vt:lpstr>
      <vt:lpstr>Corporate Bonds</vt:lpstr>
    </vt:vector>
  </TitlesOfParts>
  <Company>University of Arizona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ilamo</cp:lastModifiedBy>
  <dcterms:created xsi:type="dcterms:W3CDTF">2007-04-17T05:04:53Z</dcterms:created>
  <dcterms:modified xsi:type="dcterms:W3CDTF">2018-11-24T18:21:49Z</dcterms:modified>
</cp:coreProperties>
</file>