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17"/>
  <workbookPr date1904="1" showInkAnnotation="0" autoCompressPictures="0"/>
  <mc:AlternateContent xmlns:mc="http://schemas.openxmlformats.org/markup-compatibility/2006">
    <mc:Choice Requires="x15">
      <x15ac:absPath xmlns:x15ac="http://schemas.microsoft.com/office/spreadsheetml/2010/11/ac" url="/Users/lamlap/classes/510/2019/xl/"/>
    </mc:Choice>
  </mc:AlternateContent>
  <xr:revisionPtr revIDLastSave="0" documentId="13_ncr:1_{5BA3D749-5C47-8A4B-92AC-788DB4D59534}" xr6:coauthVersionLast="45" xr6:coauthVersionMax="45" xr10:uidLastSave="{00000000-0000-0000-0000-000000000000}"/>
  <bookViews>
    <workbookView xWindow="1540" yWindow="460" windowWidth="24560" windowHeight="16460" tabRatio="500" xr2:uid="{00000000-000D-0000-FFFF-FFFF00000000}"/>
  </bookViews>
  <sheets>
    <sheet name="Expected Return" sheetId="1" r:id="rId1"/>
  </sheets>
  <calcPr calcId="191029"/>
  <extLst>
    <ext xmlns:xcalcf="http://schemas.microsoft.com/office/spreadsheetml/2018/calcfeatures" uri="{B58B0392-4F1F-4190-BB64-5DF3571DCE5F}">
      <xcalcf:calcFeatures>
        <xcalcf:feature name="microsoft.com:RD"/>
      </xcalcf:calcFeatures>
    </ext>
    <ext xmlns:mx="http://schemas.microsoft.com/office/mac/excel/2008/main" uri="http://schemas.microsoft.com/office/mac/excel/2008/main">
      <mx:ArchID Flags="2"/>
    </ext>
  </extLst>
</workbook>
</file>

<file path=xl/calcChain.xml><?xml version="1.0" encoding="utf-8"?>
<calcChain xmlns="http://schemas.openxmlformats.org/spreadsheetml/2006/main">
  <c r="P35" i="1" l="1"/>
  <c r="J35" i="1"/>
  <c r="D35" i="1"/>
  <c r="D58" i="1"/>
  <c r="D87" i="1" s="1"/>
  <c r="D59" i="1"/>
  <c r="D60" i="1" s="1"/>
  <c r="P88" i="1"/>
  <c r="P89" i="1" s="1"/>
  <c r="D88" i="1"/>
  <c r="D89" i="1" s="1"/>
  <c r="J88" i="1"/>
  <c r="J89" i="1" s="1"/>
  <c r="P59" i="1"/>
  <c r="P60" i="1" s="1"/>
  <c r="J59" i="1"/>
  <c r="J60" i="1" s="1"/>
  <c r="O75" i="1"/>
  <c r="F76" i="1" s="1"/>
  <c r="D79" i="1" s="1"/>
  <c r="F79" i="1" s="1"/>
  <c r="F47" i="1"/>
  <c r="D50" i="1" s="1"/>
  <c r="F50" i="1" s="1"/>
  <c r="P58" i="1"/>
  <c r="P87" i="1" s="1"/>
  <c r="J58" i="1"/>
  <c r="J87" i="1" s="1"/>
  <c r="F24" i="1"/>
  <c r="G24" i="1" s="1"/>
  <c r="P36" i="1"/>
  <c r="P37" i="1" s="1"/>
  <c r="J36" i="1"/>
  <c r="J37" i="1" s="1"/>
  <c r="D36" i="1"/>
  <c r="D37" i="1" s="1"/>
  <c r="D24" i="1"/>
  <c r="F12" i="1"/>
  <c r="J10" i="1"/>
  <c r="B8" i="1"/>
  <c r="G79" i="1" l="1"/>
  <c r="G50" i="1"/>
  <c r="P38" i="1"/>
  <c r="D38" i="1"/>
  <c r="J38" i="1"/>
  <c r="D90" i="1"/>
  <c r="P90" i="1"/>
  <c r="J61" i="1"/>
  <c r="D61" i="1"/>
  <c r="P61" i="1"/>
  <c r="J90" i="1"/>
</calcChain>
</file>

<file path=xl/sharedStrings.xml><?xml version="1.0" encoding="utf-8"?>
<sst xmlns="http://schemas.openxmlformats.org/spreadsheetml/2006/main" count="128" uniqueCount="69">
  <si>
    <t xml:space="preserve">There is no guaranty that the number of defaults in 1,000 cat bonds over a 5-year horizon will equal one minus the survival probability times 1,000 -- this will happen on average.  </t>
    <phoneticPr fontId="1" type="noConversion"/>
  </si>
  <si>
    <t xml:space="preserve">    Sometimes it may be a few more, sometimes, a few less.</t>
    <phoneticPr fontId="1" type="noConversion"/>
  </si>
  <si>
    <t>Understanding the expected return on a financial security is important because the expected return (to the investor) is the expected cost (to the issuer) -- at least on a pre-tax basis.</t>
    <phoneticPr fontId="1" type="noConversion"/>
  </si>
  <si>
    <t xml:space="preserve">   For a cat bond the cost of the funds to the insurance company is simply the risk-free rate.</t>
    <phoneticPr fontId="1" type="noConversion"/>
  </si>
  <si>
    <t xml:space="preserve">    To a corporation the pre-tax cost of borrowing equals the risk-free rate plus the risk premium on the debt.</t>
    <phoneticPr fontId="1" type="noConversion"/>
  </si>
  <si>
    <t xml:space="preserve">        --In neither case is the hazard rate part of the cost of borrowing.</t>
    <phoneticPr fontId="1" type="noConversion"/>
  </si>
  <si>
    <t xml:space="preserve">  (Term in Years)</t>
    <phoneticPr fontId="1" type="noConversion"/>
  </si>
  <si>
    <t>Since a 0-coupon bond has only 1 future cash flow computing yield is simple (and does not require Solver).</t>
    <phoneticPr fontId="1" type="noConversion"/>
  </si>
  <si>
    <t>We see that the realized rate of return on our portfolio is exactly equal to the yield to maturity on the security at the time we purchase it.</t>
    <phoneticPr fontId="1" type="noConversion"/>
  </si>
  <si>
    <t xml:space="preserve">    Since this realized return is constant, it is (obviously) independent of the state of the economy.</t>
    <phoneticPr fontId="1" type="noConversion"/>
  </si>
  <si>
    <t>If we discount the expected future cash flows at the bond's expected rate of return we will get the bond's price.  The corporate bond's expected rate of return is the yield on the corresponding Treasury security plus the risk premium.</t>
    <phoneticPr fontId="1" type="noConversion"/>
  </si>
  <si>
    <t xml:space="preserve">  Note that the realized rate of return in a normal economy equals the expected return, and in a boom, the realized rate of return is higher than the expected return.  </t>
    <phoneticPr fontId="1" type="noConversion"/>
  </si>
  <si>
    <t xml:space="preserve">     The reason you get a risk premium is that when you need money the most -- i.e., in a recession -- is when the realized rate of return is less than the expected return.</t>
    <phoneticPr fontId="1" type="noConversion"/>
  </si>
  <si>
    <t xml:space="preserve">         Yes you get more in a boom -- but money is less valuable to you in that state of nature.</t>
    <phoneticPr fontId="1" type="noConversion"/>
  </si>
  <si>
    <t>Note that the yield to maturity on each of the corporate bonds is 6.5%, but the average rate of return on the corporate bonds (that is the expected rate of return) is 5.5%.</t>
    <phoneticPr fontId="1" type="noConversion"/>
  </si>
  <si>
    <t>If we discount the expected future cash flows at the bond's expected rate of return we will get the bond's price.  The cat bond's expected rate of return is the yield on the corresponding Treasury security.</t>
    <phoneticPr fontId="1" type="noConversion"/>
  </si>
  <si>
    <t>The expected rate of return is what you expect your rate of return will be if you hold this position until it matures.</t>
    <phoneticPr fontId="1" type="noConversion"/>
  </si>
  <si>
    <t>Discussion:</t>
    <phoneticPr fontId="1" type="noConversion"/>
  </si>
  <si>
    <t>Regardless of the state of the economy the realized return on the portfolio is 4.5%</t>
    <phoneticPr fontId="1" type="noConversion"/>
  </si>
  <si>
    <t>It is this independence between the rate of return on cat bonds and the state of the economy which causes the risk premium on the</t>
    <phoneticPr fontId="1" type="noConversion"/>
  </si>
  <si>
    <t xml:space="preserve">    cat bonds to be 0.</t>
    <phoneticPr fontId="1" type="noConversion"/>
  </si>
  <si>
    <t>Note that the yield to maturity on each of the cat bonds is 7.5%, but the average rate of return on the cat bonds (that is the expected rate of return) is 4.5%.</t>
    <phoneticPr fontId="1" type="noConversion"/>
  </si>
  <si>
    <t>If we discount the promised future cash flows at the bond's yield to maturity we will get the bond's price (that's the definition of the yield to maturity).</t>
    <phoneticPr fontId="1" type="noConversion"/>
  </si>
  <si>
    <t>Next we look at Cat Bonds that are linked to natural disasters</t>
    <phoneticPr fontId="1" type="noConversion"/>
  </si>
  <si>
    <t>So the yield to maturity on each of these cat bonds is:</t>
    <phoneticPr fontId="1" type="noConversion"/>
  </si>
  <si>
    <t>Next we look at BBB Corporate Bonds</t>
    <phoneticPr fontId="1" type="noConversion"/>
  </si>
  <si>
    <t xml:space="preserve">   The systematic risk premium is:</t>
    <phoneticPr fontId="1" type="noConversion"/>
  </si>
  <si>
    <t>Start with a 0-coupon US Treasury security that matures in 5 years (a STRIPS).</t>
    <phoneticPr fontId="1" type="noConversion"/>
  </si>
  <si>
    <t xml:space="preserve">  That is the hazard rate on a Treasury security is:</t>
    <phoneticPr fontId="1" type="noConversion"/>
  </si>
  <si>
    <t xml:space="preserve">         Boom Economy</t>
    <phoneticPr fontId="1" type="noConversion"/>
  </si>
  <si>
    <t xml:space="preserve">   Normal Economy</t>
    <phoneticPr fontId="1" type="noConversion"/>
  </si>
  <si>
    <t xml:space="preserve">           Recession </t>
    <phoneticPr fontId="1" type="noConversion"/>
  </si>
  <si>
    <t>Initial investment:</t>
    <phoneticPr fontId="1" type="noConversion"/>
  </si>
  <si>
    <t>Initial Other wealth:</t>
    <phoneticPr fontId="1" type="noConversion"/>
  </si>
  <si>
    <t>Our other wealth:</t>
    <phoneticPr fontId="1" type="noConversion"/>
  </si>
  <si>
    <t>Defaults in our bond portfolio:</t>
    <phoneticPr fontId="1" type="noConversion"/>
  </si>
  <si>
    <t>Terminal Value of bond portfolio:</t>
    <phoneticPr fontId="1" type="noConversion"/>
  </si>
  <si>
    <t>No of bonds</t>
    <phoneticPr fontId="1" type="noConversion"/>
  </si>
  <si>
    <t>Mkt Value</t>
  </si>
  <si>
    <t xml:space="preserve"> per bond</t>
    <phoneticPr fontId="1" type="noConversion"/>
  </si>
  <si>
    <t>Price per bond</t>
    <phoneticPr fontId="1" type="noConversion"/>
  </si>
  <si>
    <t>Total Portfolio</t>
    <phoneticPr fontId="1" type="noConversion"/>
  </si>
  <si>
    <t>Par Value</t>
    <phoneticPr fontId="1" type="noConversion"/>
  </si>
  <si>
    <t>per bond</t>
    <phoneticPr fontId="1" type="noConversion"/>
  </si>
  <si>
    <t>Rate of return on portfolio:</t>
    <phoneticPr fontId="1" type="noConversion"/>
  </si>
  <si>
    <t>Our holding period rate of return will then be:</t>
    <phoneticPr fontId="1" type="noConversion"/>
  </si>
  <si>
    <t xml:space="preserve">  which is exactly equal to the yield to maturity on this 0-coupon security.</t>
    <phoneticPr fontId="1" type="noConversion"/>
  </si>
  <si>
    <t>So for a riskfree security held to maturity, the rate of return that you make is equal to the yield to maturity that characterized the security when you bought it.</t>
    <phoneticPr fontId="1" type="noConversion"/>
  </si>
  <si>
    <t>We can say that the expected rate of return is equal to the yield to maturity on a riskless investment.</t>
    <phoneticPr fontId="1" type="noConversion"/>
  </si>
  <si>
    <t>To drive home the intuition behind the following concepts: expected return, yield to maturity, hazard rate, and risk premium, we'll imagine that we can purchase 1,000 different securities of the same type, and we'll</t>
    <phoneticPr fontId="1" type="noConversion"/>
  </si>
  <si>
    <t xml:space="preserve">     hold our position to maturity.  We'll do this thousands of times (for example in parallel universes).  25% of the time the economy will experience a recession for much of our holding period, 50% of the time</t>
    <phoneticPr fontId="1" type="noConversion"/>
  </si>
  <si>
    <t xml:space="preserve">     the economy will be ``normal,'' and 25% of the time the econnomy will be in a boom state.</t>
    <phoneticPr fontId="1" type="noConversion"/>
  </si>
  <si>
    <t>Suppose that the price of this 0-coupon security is:</t>
    <phoneticPr fontId="1" type="noConversion"/>
  </si>
  <si>
    <t xml:space="preserve"> (expressed in percent of par terms).</t>
    <phoneticPr fontId="1" type="noConversion"/>
  </si>
  <si>
    <t>The continuously compounded yield to maturity on this STRIPS is obtained by the expression:</t>
    <phoneticPr fontId="1" type="noConversion"/>
  </si>
  <si>
    <t>Price = 100 * exp(-rT)</t>
    <phoneticPr fontId="1" type="noConversion"/>
  </si>
  <si>
    <t>where r is the continuously compounded rate of maturity and T is the term in years.</t>
    <phoneticPr fontId="1" type="noConversion"/>
  </si>
  <si>
    <t>Solving for r:</t>
    <phoneticPr fontId="1" type="noConversion"/>
  </si>
  <si>
    <t xml:space="preserve">  which we'll round to:</t>
    <phoneticPr fontId="1" type="noConversion"/>
  </si>
  <si>
    <t>We compute this by going forward to maturity when we receive</t>
    <phoneticPr fontId="1" type="noConversion"/>
  </si>
  <si>
    <t xml:space="preserve">There is 0 risk of default on this security so if you hold it until it matures you will earn a continuously compounded rate of return of </t>
  </si>
  <si>
    <t>So we start by buying $500 par value of each of 1,000 5-year 0-coupon Treasury securities.</t>
  </si>
  <si>
    <t xml:space="preserve">  Now we consider </t>
  </si>
  <si>
    <t>So the yield to maturity on each of these corporate bonds is:</t>
  </si>
  <si>
    <t xml:space="preserve">  We start by buying $500 par value in each of 1,000 5-year 0-coupon Cat bonds.  The hazard rate on each cat bond's underlying disaster is:</t>
  </si>
  <si>
    <t xml:space="preserve">  We start by buying $500 par value in each of 1,000 5-year 0-coupon Corporate bonds.  The hazard rate on each issuer's bankruptcy is:</t>
  </si>
  <si>
    <t>In normal times our wealth grows at 4% per year.  In a boom our wealth grows at 10% per year, and in a recession we lose 2% of our wealth each year.</t>
  </si>
  <si>
    <r>
      <t xml:space="preserve">    Furthermore,</t>
    </r>
    <r>
      <rPr>
        <b/>
        <sz val="10"/>
        <rFont val="Verdana"/>
        <family val="2"/>
      </rPr>
      <t xml:space="preserve"> the realized rate of return on the corporate bond is correlated with the state of the economy.</t>
    </r>
  </si>
  <si>
    <t>The after-tax cost of debt equals this pre-tax cost multiplied by (1 - the marginal corporate income tax 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</si>
</sst>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name val="Verdana"/>
    </font>
    <font>
      <sz val="8"/>
      <name val="Verdana"/>
      <family val="2"/>
    </font>
    <font>
      <sz val="16"/>
      <color indexed="43"/>
      <name val="Verdana"/>
    </font>
    <font>
      <sz val="16"/>
      <name val="Verdana"/>
    </font>
    <font>
      <sz val="16"/>
      <color indexed="41"/>
      <name val="Verdana"/>
    </font>
    <font>
      <b/>
      <sz val="10"/>
      <name val="Verdana"/>
      <family val="2"/>
    </font>
    <font>
      <sz val="10"/>
      <name val="Verdana"/>
      <family val="2"/>
    </font>
  </fonts>
  <fills count="5">
    <fill>
      <patternFill patternType="none"/>
    </fill>
    <fill>
      <patternFill patternType="gray125"/>
    </fill>
    <fill>
      <patternFill patternType="solid">
        <fgColor indexed="18"/>
        <bgColor indexed="64"/>
      </patternFill>
    </fill>
    <fill>
      <patternFill patternType="solid">
        <fgColor indexed="11"/>
        <bgColor indexed="64"/>
      </patternFill>
    </fill>
    <fill>
      <patternFill patternType="solid">
        <fgColor indexed="10"/>
        <bgColor indexed="64"/>
      </patternFill>
    </fill>
  </fills>
  <borders count="1">
    <border>
      <left/>
      <right/>
      <top/>
      <bottom/>
      <diagonal/>
    </border>
  </borders>
  <cellStyleXfs count="1">
    <xf numFmtId="0" fontId="0" fillId="0" borderId="0"/>
  </cellStyleXfs>
  <cellXfs count="13">
    <xf numFmtId="0" fontId="0" fillId="0" borderId="0" xfId="0"/>
    <xf numFmtId="0" fontId="0" fillId="2" borderId="0" xfId="0" applyFill="1"/>
    <xf numFmtId="0" fontId="2" fillId="2" borderId="0" xfId="0" applyFont="1" applyFill="1"/>
    <xf numFmtId="0" fontId="0" fillId="3" borderId="0" xfId="0" applyFill="1"/>
    <xf numFmtId="0" fontId="3" fillId="3" borderId="0" xfId="0" applyFont="1" applyFill="1"/>
    <xf numFmtId="0" fontId="0" fillId="4" borderId="0" xfId="0" applyFill="1"/>
    <xf numFmtId="0" fontId="4" fillId="4" borderId="0" xfId="0" applyFont="1" applyFill="1"/>
    <xf numFmtId="3" fontId="0" fillId="0" borderId="0" xfId="0" applyNumberFormat="1"/>
    <xf numFmtId="0" fontId="0" fillId="0" borderId="0" xfId="0" applyAlignment="1">
      <alignment horizontal="center"/>
    </xf>
    <xf numFmtId="10" fontId="0" fillId="0" borderId="0" xfId="0" applyNumberFormat="1"/>
    <xf numFmtId="1" fontId="0" fillId="0" borderId="0" xfId="0" applyNumberFormat="1"/>
    <xf numFmtId="0" fontId="5" fillId="0" borderId="0" xfId="0" applyFont="1"/>
    <xf numFmtId="0" fontId="6" fillId="0" borderId="0" xfId="0" applyFont="1"/>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ublished="0"/>
  <dimension ref="A1:Q108"/>
  <sheetViews>
    <sheetView tabSelected="1" topLeftCell="A84" workbookViewId="0">
      <selection activeCell="E44" sqref="E44"/>
    </sheetView>
  </sheetViews>
  <sheetFormatPr baseColWidth="10" defaultRowHeight="13" x14ac:dyDescent="0.15"/>
  <cols>
    <col min="1" max="1" width="13" customWidth="1"/>
    <col min="3" max="3" width="13.5" customWidth="1"/>
    <col min="4" max="4" width="14.5" customWidth="1"/>
    <col min="5" max="5" width="14" customWidth="1"/>
    <col min="7" max="7" width="17" customWidth="1"/>
    <col min="9" max="9" width="19" customWidth="1"/>
    <col min="10" max="10" width="12" customWidth="1"/>
    <col min="16" max="16" width="12" customWidth="1"/>
  </cols>
  <sheetData>
    <row r="1" spans="1:15" x14ac:dyDescent="0.15">
      <c r="B1" s="11" t="s">
        <v>7</v>
      </c>
    </row>
    <row r="3" spans="1:15" x14ac:dyDescent="0.15">
      <c r="A3" t="s">
        <v>27</v>
      </c>
    </row>
    <row r="4" spans="1:15" x14ac:dyDescent="0.15">
      <c r="A4" t="s">
        <v>52</v>
      </c>
      <c r="E4">
        <v>79.849999999999994</v>
      </c>
      <c r="F4" t="s">
        <v>53</v>
      </c>
      <c r="I4">
        <v>5</v>
      </c>
      <c r="J4" t="s">
        <v>6</v>
      </c>
    </row>
    <row r="6" spans="1:15" x14ac:dyDescent="0.15">
      <c r="A6" t="s">
        <v>54</v>
      </c>
      <c r="H6" t="s">
        <v>55</v>
      </c>
    </row>
    <row r="7" spans="1:15" x14ac:dyDescent="0.15">
      <c r="H7" t="s">
        <v>56</v>
      </c>
    </row>
    <row r="8" spans="1:15" x14ac:dyDescent="0.15">
      <c r="A8" t="s">
        <v>57</v>
      </c>
      <c r="B8">
        <f>LN(100/E4)/I4</f>
        <v>4.5004062265414015E-2</v>
      </c>
      <c r="C8" t="s">
        <v>58</v>
      </c>
      <c r="E8">
        <v>4.4999999999999998E-2</v>
      </c>
    </row>
    <row r="10" spans="1:15" x14ac:dyDescent="0.15">
      <c r="A10" s="12" t="s">
        <v>60</v>
      </c>
      <c r="J10">
        <f>E8</f>
        <v>4.4999999999999998E-2</v>
      </c>
      <c r="K10" t="s">
        <v>28</v>
      </c>
      <c r="O10">
        <v>0</v>
      </c>
    </row>
    <row r="11" spans="1:15" x14ac:dyDescent="0.15">
      <c r="A11" t="s">
        <v>59</v>
      </c>
      <c r="F11">
        <v>100</v>
      </c>
    </row>
    <row r="12" spans="1:15" x14ac:dyDescent="0.15">
      <c r="B12" t="s">
        <v>45</v>
      </c>
      <c r="F12">
        <f>LN(F11/E4)/I4</f>
        <v>4.5004062265414015E-2</v>
      </c>
      <c r="G12" t="s">
        <v>46</v>
      </c>
    </row>
    <row r="14" spans="1:15" x14ac:dyDescent="0.15">
      <c r="A14" t="s">
        <v>47</v>
      </c>
    </row>
    <row r="15" spans="1:15" x14ac:dyDescent="0.15">
      <c r="A15" t="s">
        <v>48</v>
      </c>
    </row>
    <row r="17" spans="1:17" x14ac:dyDescent="0.15">
      <c r="A17" t="s">
        <v>49</v>
      </c>
    </row>
    <row r="18" spans="1:17" x14ac:dyDescent="0.15">
      <c r="A18" t="s">
        <v>50</v>
      </c>
    </row>
    <row r="19" spans="1:17" x14ac:dyDescent="0.15">
      <c r="A19" t="s">
        <v>51</v>
      </c>
      <c r="H19" s="12" t="s">
        <v>66</v>
      </c>
    </row>
    <row r="21" spans="1:17" x14ac:dyDescent="0.15">
      <c r="A21" s="12" t="s">
        <v>61</v>
      </c>
    </row>
    <row r="22" spans="1:17" x14ac:dyDescent="0.15">
      <c r="C22" s="8"/>
      <c r="D22" s="8"/>
      <c r="E22" s="8" t="s">
        <v>42</v>
      </c>
      <c r="F22" s="8" t="s">
        <v>38</v>
      </c>
      <c r="G22" t="s">
        <v>41</v>
      </c>
    </row>
    <row r="23" spans="1:17" x14ac:dyDescent="0.15">
      <c r="C23" s="8" t="s">
        <v>37</v>
      </c>
      <c r="D23" s="8" t="s">
        <v>40</v>
      </c>
      <c r="E23" s="8" t="s">
        <v>43</v>
      </c>
      <c r="F23" s="8" t="s">
        <v>39</v>
      </c>
    </row>
    <row r="24" spans="1:17" x14ac:dyDescent="0.15">
      <c r="A24" t="s">
        <v>32</v>
      </c>
      <c r="C24" s="8">
        <v>1000</v>
      </c>
      <c r="D24" s="8">
        <f>E4</f>
        <v>79.849999999999994</v>
      </c>
      <c r="E24" s="8">
        <v>500</v>
      </c>
      <c r="F24" s="8">
        <f>E24*E4/100</f>
        <v>399.25</v>
      </c>
      <c r="G24" s="7">
        <f>C24*F24</f>
        <v>399250</v>
      </c>
    </row>
    <row r="25" spans="1:17" x14ac:dyDescent="0.15">
      <c r="C25" s="8"/>
      <c r="D25" s="8"/>
      <c r="E25" s="8"/>
      <c r="F25" s="8"/>
      <c r="G25" s="7"/>
    </row>
    <row r="26" spans="1:17" x14ac:dyDescent="0.15">
      <c r="A26" t="s">
        <v>33</v>
      </c>
      <c r="G26" s="7">
        <v>10000000</v>
      </c>
    </row>
    <row r="27" spans="1:17" x14ac:dyDescent="0.15">
      <c r="G27" s="7"/>
    </row>
    <row r="28" spans="1:17" x14ac:dyDescent="0.15">
      <c r="A28" s="12" t="s">
        <v>62</v>
      </c>
      <c r="G28" s="7"/>
    </row>
    <row r="29" spans="1:17" x14ac:dyDescent="0.15">
      <c r="G29" s="7"/>
    </row>
    <row r="30" spans="1:17" x14ac:dyDescent="0.15">
      <c r="G30" s="7"/>
    </row>
    <row r="31" spans="1:17" x14ac:dyDescent="0.15">
      <c r="A31" s="1"/>
      <c r="B31" s="1"/>
      <c r="C31" s="1"/>
      <c r="D31" s="1"/>
      <c r="E31" s="1"/>
      <c r="G31" s="3"/>
      <c r="H31" s="3"/>
      <c r="I31" s="3"/>
      <c r="J31" s="3"/>
      <c r="K31" s="3"/>
      <c r="M31" s="5"/>
      <c r="N31" s="5"/>
      <c r="O31" s="5"/>
      <c r="P31" s="5"/>
      <c r="Q31" s="5"/>
    </row>
    <row r="32" spans="1:17" ht="20" x14ac:dyDescent="0.2">
      <c r="A32" s="1"/>
      <c r="B32" s="2" t="s">
        <v>29</v>
      </c>
      <c r="C32" s="1"/>
      <c r="D32" s="1"/>
      <c r="E32" s="1"/>
      <c r="G32" s="3"/>
      <c r="H32" s="4" t="s">
        <v>30</v>
      </c>
      <c r="I32" s="3"/>
      <c r="J32" s="3"/>
      <c r="K32" s="3"/>
      <c r="M32" s="5"/>
      <c r="N32" s="6" t="s">
        <v>31</v>
      </c>
      <c r="O32" s="5"/>
      <c r="P32" s="5"/>
      <c r="Q32" s="5"/>
    </row>
    <row r="33" spans="1:17" x14ac:dyDescent="0.15">
      <c r="A33" s="1"/>
      <c r="B33" s="1"/>
      <c r="C33" s="1"/>
      <c r="D33" s="1"/>
      <c r="E33" s="1"/>
      <c r="G33" s="3"/>
      <c r="H33" s="3"/>
      <c r="I33" s="3"/>
      <c r="J33" s="3"/>
      <c r="K33" s="3"/>
      <c r="M33" s="5"/>
      <c r="N33" s="5"/>
      <c r="O33" s="5"/>
      <c r="P33" s="5"/>
      <c r="Q33" s="5"/>
    </row>
    <row r="35" spans="1:17" x14ac:dyDescent="0.15">
      <c r="A35" t="s">
        <v>34</v>
      </c>
      <c r="D35" s="7">
        <f>G26*EXP(0.1*I4)</f>
        <v>16487212.707001282</v>
      </c>
      <c r="G35" t="s">
        <v>34</v>
      </c>
      <c r="J35" s="7">
        <f>G26*EXP(0.04*I4)</f>
        <v>12214027.581601698</v>
      </c>
      <c r="M35" t="s">
        <v>34</v>
      </c>
      <c r="P35" s="7">
        <f>G26*EXP(-0.02*I4)</f>
        <v>9048374.1803595945</v>
      </c>
    </row>
    <row r="36" spans="1:17" x14ac:dyDescent="0.15">
      <c r="A36" t="s">
        <v>35</v>
      </c>
      <c r="D36">
        <f>1-EXP(0*5)</f>
        <v>0</v>
      </c>
      <c r="G36" t="s">
        <v>35</v>
      </c>
      <c r="J36">
        <f>1-EXP(0*5)</f>
        <v>0</v>
      </c>
      <c r="M36" t="s">
        <v>35</v>
      </c>
      <c r="P36">
        <f>1-EXP(-O10*I4)</f>
        <v>0</v>
      </c>
    </row>
    <row r="37" spans="1:17" x14ac:dyDescent="0.15">
      <c r="A37" t="s">
        <v>36</v>
      </c>
      <c r="D37" s="7">
        <f>(C24-D36)*E24</f>
        <v>500000</v>
      </c>
      <c r="G37" t="s">
        <v>36</v>
      </c>
      <c r="J37" s="7">
        <f>(C24-J36)*E24</f>
        <v>500000</v>
      </c>
      <c r="M37" t="s">
        <v>36</v>
      </c>
      <c r="P37" s="7">
        <f>(C24-P36)*E24</f>
        <v>500000</v>
      </c>
    </row>
    <row r="38" spans="1:17" x14ac:dyDescent="0.15">
      <c r="A38" t="s">
        <v>44</v>
      </c>
      <c r="D38">
        <f>LN(D37/G24)/I4</f>
        <v>4.500406226541398E-2</v>
      </c>
      <c r="G38" t="s">
        <v>44</v>
      </c>
      <c r="J38">
        <f>LN(J37/G24)/I4</f>
        <v>4.500406226541398E-2</v>
      </c>
      <c r="M38" t="s">
        <v>44</v>
      </c>
      <c r="P38">
        <f>LN(P37/G24)/I4</f>
        <v>4.500406226541398E-2</v>
      </c>
    </row>
    <row r="40" spans="1:17" x14ac:dyDescent="0.15">
      <c r="A40" t="s">
        <v>8</v>
      </c>
    </row>
    <row r="41" spans="1:17" x14ac:dyDescent="0.15">
      <c r="A41" t="s">
        <v>9</v>
      </c>
    </row>
    <row r="45" spans="1:17" x14ac:dyDescent="0.15">
      <c r="A45" t="s">
        <v>23</v>
      </c>
    </row>
    <row r="46" spans="1:17" x14ac:dyDescent="0.15">
      <c r="A46" s="12" t="s">
        <v>64</v>
      </c>
      <c r="K46">
        <v>0.03</v>
      </c>
    </row>
    <row r="47" spans="1:17" x14ac:dyDescent="0.15">
      <c r="B47" t="s">
        <v>24</v>
      </c>
      <c r="F47">
        <f>E8+K46</f>
        <v>7.4999999999999997E-2</v>
      </c>
    </row>
    <row r="48" spans="1:17" x14ac:dyDescent="0.15">
      <c r="C48" s="8"/>
      <c r="D48" s="8"/>
      <c r="E48" s="8" t="s">
        <v>42</v>
      </c>
      <c r="F48" s="8" t="s">
        <v>38</v>
      </c>
      <c r="G48" t="s">
        <v>41</v>
      </c>
    </row>
    <row r="49" spans="1:17" x14ac:dyDescent="0.15">
      <c r="C49" s="8" t="s">
        <v>37</v>
      </c>
      <c r="D49" s="8" t="s">
        <v>40</v>
      </c>
      <c r="E49" s="8" t="s">
        <v>43</v>
      </c>
      <c r="F49" s="8" t="s">
        <v>39</v>
      </c>
    </row>
    <row r="50" spans="1:17" x14ac:dyDescent="0.15">
      <c r="A50" t="s">
        <v>32</v>
      </c>
      <c r="C50" s="7">
        <v>1000</v>
      </c>
      <c r="D50" s="8">
        <f>100*EXP(-F47*I4)</f>
        <v>68.728927879097228</v>
      </c>
      <c r="E50" s="7">
        <v>500</v>
      </c>
      <c r="F50" s="8">
        <f>D50/100*E50</f>
        <v>343.64463939548614</v>
      </c>
      <c r="G50" s="7">
        <f>C50*F50</f>
        <v>343644.63939548616</v>
      </c>
    </row>
    <row r="51" spans="1:17" x14ac:dyDescent="0.15">
      <c r="C51" s="8"/>
      <c r="D51" s="8"/>
      <c r="E51" s="8"/>
      <c r="F51" s="8"/>
      <c r="G51" s="7"/>
    </row>
    <row r="52" spans="1:17" x14ac:dyDescent="0.15">
      <c r="A52" t="s">
        <v>33</v>
      </c>
      <c r="G52" s="7">
        <v>10000000</v>
      </c>
    </row>
    <row r="54" spans="1:17" x14ac:dyDescent="0.15">
      <c r="A54" s="1"/>
      <c r="B54" s="1"/>
      <c r="C54" s="1"/>
      <c r="D54" s="1"/>
      <c r="E54" s="1"/>
      <c r="G54" s="3"/>
      <c r="H54" s="3"/>
      <c r="I54" s="3"/>
      <c r="J54" s="3"/>
      <c r="K54" s="3"/>
      <c r="M54" s="5"/>
      <c r="N54" s="5"/>
      <c r="O54" s="5"/>
      <c r="P54" s="5"/>
      <c r="Q54" s="5"/>
    </row>
    <row r="55" spans="1:17" ht="20" x14ac:dyDescent="0.2">
      <c r="A55" s="1"/>
      <c r="B55" s="2" t="s">
        <v>29</v>
      </c>
      <c r="C55" s="1"/>
      <c r="D55" s="1"/>
      <c r="E55" s="1"/>
      <c r="G55" s="3"/>
      <c r="H55" s="4" t="s">
        <v>30</v>
      </c>
      <c r="I55" s="3"/>
      <c r="J55" s="3"/>
      <c r="K55" s="3"/>
      <c r="M55" s="5"/>
      <c r="N55" s="6" t="s">
        <v>31</v>
      </c>
      <c r="O55" s="5"/>
      <c r="P55" s="5"/>
      <c r="Q55" s="5"/>
    </row>
    <row r="56" spans="1:17" x14ac:dyDescent="0.15">
      <c r="A56" s="1"/>
      <c r="B56" s="1"/>
      <c r="C56" s="1"/>
      <c r="D56" s="1"/>
      <c r="E56" s="1"/>
      <c r="G56" s="3"/>
      <c r="H56" s="3"/>
      <c r="I56" s="3"/>
      <c r="J56" s="3"/>
      <c r="K56" s="3"/>
      <c r="M56" s="5"/>
      <c r="N56" s="5"/>
      <c r="O56" s="5"/>
      <c r="P56" s="5"/>
      <c r="Q56" s="5"/>
    </row>
    <row r="58" spans="1:17" x14ac:dyDescent="0.15">
      <c r="A58" t="s">
        <v>34</v>
      </c>
      <c r="D58" s="7">
        <f>D35</f>
        <v>16487212.707001282</v>
      </c>
      <c r="G58" t="s">
        <v>34</v>
      </c>
      <c r="J58" s="7">
        <f>J35</f>
        <v>12214027.581601698</v>
      </c>
      <c r="M58" t="s">
        <v>34</v>
      </c>
      <c r="P58" s="7">
        <f>P35</f>
        <v>9048374.1803595945</v>
      </c>
    </row>
    <row r="59" spans="1:17" x14ac:dyDescent="0.15">
      <c r="A59" t="s">
        <v>35</v>
      </c>
      <c r="D59" s="10">
        <f>C24*(1-EXP(-K46*I4))</f>
        <v>139.29202357494219</v>
      </c>
      <c r="G59" t="s">
        <v>35</v>
      </c>
      <c r="J59" s="10">
        <f>(1-EXP(-K46*I4))*C50</f>
        <v>139.29202357494219</v>
      </c>
      <c r="M59" t="s">
        <v>35</v>
      </c>
      <c r="P59" s="10">
        <f>(1-EXP(-K46*I4))*C50</f>
        <v>139.29202357494219</v>
      </c>
    </row>
    <row r="60" spans="1:17" x14ac:dyDescent="0.15">
      <c r="A60" t="s">
        <v>36</v>
      </c>
      <c r="D60" s="7">
        <f>(C24-D59)*E24</f>
        <v>430353.98821252893</v>
      </c>
      <c r="G60" t="s">
        <v>36</v>
      </c>
      <c r="J60" s="7">
        <f>(C50-J59)*E50</f>
        <v>430353.98821252893</v>
      </c>
      <c r="M60" t="s">
        <v>36</v>
      </c>
      <c r="P60" s="7">
        <f>(C50-P59)*E50</f>
        <v>430353.98821252893</v>
      </c>
    </row>
    <row r="61" spans="1:17" x14ac:dyDescent="0.15">
      <c r="A61" t="s">
        <v>44</v>
      </c>
      <c r="D61" s="9">
        <f>LN(D60/G50)/I4</f>
        <v>4.4999999999999971E-2</v>
      </c>
      <c r="G61" t="s">
        <v>44</v>
      </c>
      <c r="J61" s="9">
        <f>LN(J60/G50)/I4</f>
        <v>4.4999999999999971E-2</v>
      </c>
      <c r="M61" t="s">
        <v>44</v>
      </c>
      <c r="P61" s="9">
        <f>LN(P60/G50)/I4</f>
        <v>4.4999999999999971E-2</v>
      </c>
    </row>
    <row r="63" spans="1:17" x14ac:dyDescent="0.15">
      <c r="A63" t="s">
        <v>17</v>
      </c>
    </row>
    <row r="64" spans="1:17" x14ac:dyDescent="0.15">
      <c r="B64" t="s">
        <v>18</v>
      </c>
      <c r="H64" t="s">
        <v>19</v>
      </c>
    </row>
    <row r="65" spans="1:15" x14ac:dyDescent="0.15">
      <c r="H65" t="s">
        <v>20</v>
      </c>
    </row>
    <row r="66" spans="1:15" x14ac:dyDescent="0.15">
      <c r="B66" t="s">
        <v>21</v>
      </c>
    </row>
    <row r="68" spans="1:15" x14ac:dyDescent="0.15">
      <c r="B68" t="s">
        <v>22</v>
      </c>
    </row>
    <row r="69" spans="1:15" x14ac:dyDescent="0.15">
      <c r="B69" t="s">
        <v>15</v>
      </c>
    </row>
    <row r="70" spans="1:15" x14ac:dyDescent="0.15">
      <c r="B70" s="7" t="s">
        <v>16</v>
      </c>
    </row>
    <row r="71" spans="1:15" x14ac:dyDescent="0.15">
      <c r="B71" t="s">
        <v>0</v>
      </c>
    </row>
    <row r="72" spans="1:15" x14ac:dyDescent="0.15">
      <c r="B72" t="s">
        <v>1</v>
      </c>
    </row>
    <row r="74" spans="1:15" s="9" customFormat="1" x14ac:dyDescent="0.15">
      <c r="A74" s="9" t="s">
        <v>25</v>
      </c>
    </row>
    <row r="75" spans="1:15" x14ac:dyDescent="0.15">
      <c r="A75" s="12" t="s">
        <v>65</v>
      </c>
      <c r="K75">
        <v>0.01</v>
      </c>
      <c r="L75" t="s">
        <v>26</v>
      </c>
      <c r="O75">
        <f>K75</f>
        <v>0.01</v>
      </c>
    </row>
    <row r="76" spans="1:15" x14ac:dyDescent="0.15">
      <c r="B76" s="12" t="s">
        <v>63</v>
      </c>
      <c r="F76" s="9">
        <f>E8+K75+O75</f>
        <v>6.5000000000000002E-2</v>
      </c>
    </row>
    <row r="77" spans="1:15" x14ac:dyDescent="0.15">
      <c r="C77" s="8"/>
      <c r="D77" s="8"/>
      <c r="E77" s="8" t="s">
        <v>42</v>
      </c>
      <c r="F77" s="8" t="s">
        <v>38</v>
      </c>
      <c r="G77" t="s">
        <v>41</v>
      </c>
    </row>
    <row r="78" spans="1:15" x14ac:dyDescent="0.15">
      <c r="C78" s="8" t="s">
        <v>37</v>
      </c>
      <c r="D78" s="8" t="s">
        <v>40</v>
      </c>
      <c r="E78" s="8" t="s">
        <v>43</v>
      </c>
      <c r="F78" s="8" t="s">
        <v>39</v>
      </c>
    </row>
    <row r="79" spans="1:15" x14ac:dyDescent="0.15">
      <c r="A79" t="s">
        <v>32</v>
      </c>
      <c r="C79" s="7">
        <v>1000</v>
      </c>
      <c r="D79" s="8">
        <f>100*EXP(-F76*I4)</f>
        <v>72.252735364207226</v>
      </c>
      <c r="E79" s="7">
        <v>500</v>
      </c>
      <c r="F79" s="8">
        <f>D79/100*E79</f>
        <v>361.26367682103609</v>
      </c>
      <c r="G79" s="7">
        <f>C79*F79</f>
        <v>361263.67682103609</v>
      </c>
    </row>
    <row r="80" spans="1:15" x14ac:dyDescent="0.15">
      <c r="C80" s="8"/>
      <c r="D80" s="8"/>
      <c r="E80" s="8"/>
      <c r="F80" s="8"/>
      <c r="G80" s="7"/>
    </row>
    <row r="81" spans="1:17" x14ac:dyDescent="0.15">
      <c r="A81" t="s">
        <v>33</v>
      </c>
      <c r="G81" s="7">
        <v>10000000</v>
      </c>
    </row>
    <row r="83" spans="1:17" x14ac:dyDescent="0.15">
      <c r="A83" s="1"/>
      <c r="B83" s="1"/>
      <c r="C83" s="1"/>
      <c r="D83" s="1"/>
      <c r="E83" s="1"/>
      <c r="G83" s="3"/>
      <c r="H83" s="3"/>
      <c r="I83" s="3"/>
      <c r="J83" s="3"/>
      <c r="K83" s="3"/>
      <c r="M83" s="5"/>
      <c r="N83" s="5"/>
      <c r="O83" s="5"/>
      <c r="P83" s="5"/>
      <c r="Q83" s="5"/>
    </row>
    <row r="84" spans="1:17" ht="20" x14ac:dyDescent="0.2">
      <c r="A84" s="1"/>
      <c r="B84" s="2" t="s">
        <v>29</v>
      </c>
      <c r="C84" s="1"/>
      <c r="D84" s="1"/>
      <c r="E84" s="1"/>
      <c r="G84" s="3"/>
      <c r="H84" s="4" t="s">
        <v>30</v>
      </c>
      <c r="I84" s="3"/>
      <c r="J84" s="3"/>
      <c r="K84" s="3"/>
      <c r="M84" s="5"/>
      <c r="N84" s="6" t="s">
        <v>31</v>
      </c>
      <c r="O84" s="5"/>
      <c r="P84" s="5"/>
      <c r="Q84" s="5"/>
    </row>
    <row r="85" spans="1:17" x14ac:dyDescent="0.15">
      <c r="A85" s="1"/>
      <c r="B85" s="1"/>
      <c r="C85" s="1"/>
      <c r="D85" s="1"/>
      <c r="E85" s="1"/>
      <c r="G85" s="3"/>
      <c r="H85" s="3"/>
      <c r="I85" s="3"/>
      <c r="J85" s="3"/>
      <c r="K85" s="3"/>
      <c r="M85" s="5"/>
      <c r="N85" s="5"/>
      <c r="O85" s="5"/>
      <c r="P85" s="5"/>
      <c r="Q85" s="5"/>
    </row>
    <row r="87" spans="1:17" x14ac:dyDescent="0.15">
      <c r="A87" t="s">
        <v>34</v>
      </c>
      <c r="D87" s="7">
        <f>D58</f>
        <v>16487212.707001282</v>
      </c>
      <c r="G87" t="s">
        <v>34</v>
      </c>
      <c r="J87" s="7">
        <f>J58</f>
        <v>12214027.581601698</v>
      </c>
      <c r="M87" t="s">
        <v>34</v>
      </c>
      <c r="P87" s="7">
        <f>P58</f>
        <v>9048374.1803595945</v>
      </c>
    </row>
    <row r="88" spans="1:17" x14ac:dyDescent="0.15">
      <c r="A88" t="s">
        <v>35</v>
      </c>
      <c r="D88" s="10">
        <f>C79*(1-EXP(-0.001*I4))</f>
        <v>4.9875208073176802</v>
      </c>
      <c r="G88" t="s">
        <v>35</v>
      </c>
      <c r="J88" s="10">
        <f>(1-EXP(-K75*I4))*C79</f>
        <v>48.770575499285982</v>
      </c>
      <c r="M88" t="s">
        <v>35</v>
      </c>
      <c r="P88" s="10">
        <f>(1-EXP(-0.019*I4))*C79</f>
        <v>90.627065531768579</v>
      </c>
    </row>
    <row r="89" spans="1:17" x14ac:dyDescent="0.15">
      <c r="A89" t="s">
        <v>36</v>
      </c>
      <c r="D89" s="7">
        <f>(C79-D88)*E79</f>
        <v>497506.23959634115</v>
      </c>
      <c r="G89" t="s">
        <v>36</v>
      </c>
      <c r="J89" s="7">
        <f>(C79-J88)*E79</f>
        <v>475614.71225035703</v>
      </c>
      <c r="M89" t="s">
        <v>36</v>
      </c>
      <c r="P89" s="7">
        <f>(C79-P88)*E79</f>
        <v>454686.4672341157</v>
      </c>
    </row>
    <row r="90" spans="1:17" x14ac:dyDescent="0.15">
      <c r="A90" t="s">
        <v>44</v>
      </c>
      <c r="D90" s="9">
        <f>LN(D89/G79)/I4</f>
        <v>6.4000000000000015E-2</v>
      </c>
      <c r="G90" t="s">
        <v>44</v>
      </c>
      <c r="J90" s="9">
        <f>LN(J89/G79)/I4</f>
        <v>5.5000000000000028E-2</v>
      </c>
      <c r="M90" t="s">
        <v>44</v>
      </c>
      <c r="P90" s="9">
        <f>LN(P89/G79)/I4</f>
        <v>4.5999999999999999E-2</v>
      </c>
    </row>
    <row r="92" spans="1:17" x14ac:dyDescent="0.15">
      <c r="A92" t="s">
        <v>17</v>
      </c>
    </row>
    <row r="93" spans="1:17" x14ac:dyDescent="0.15">
      <c r="B93" t="s">
        <v>14</v>
      </c>
    </row>
    <row r="94" spans="1:17" x14ac:dyDescent="0.15">
      <c r="B94" s="12" t="s">
        <v>67</v>
      </c>
    </row>
    <row r="95" spans="1:17" x14ac:dyDescent="0.15">
      <c r="B95" t="s">
        <v>11</v>
      </c>
    </row>
    <row r="96" spans="1:17" x14ac:dyDescent="0.15">
      <c r="B96" t="s">
        <v>12</v>
      </c>
    </row>
    <row r="97" spans="1:9" x14ac:dyDescent="0.15">
      <c r="B97" t="s">
        <v>13</v>
      </c>
    </row>
    <row r="100" spans="1:9" x14ac:dyDescent="0.15">
      <c r="B100" t="s">
        <v>22</v>
      </c>
    </row>
    <row r="101" spans="1:9" x14ac:dyDescent="0.15">
      <c r="B101" t="s">
        <v>10</v>
      </c>
    </row>
    <row r="102" spans="1:9" x14ac:dyDescent="0.15">
      <c r="B102" s="7" t="s">
        <v>16</v>
      </c>
    </row>
    <row r="105" spans="1:9" x14ac:dyDescent="0.15">
      <c r="A105" t="s">
        <v>2</v>
      </c>
    </row>
    <row r="106" spans="1:9" x14ac:dyDescent="0.15">
      <c r="A106" t="s">
        <v>3</v>
      </c>
    </row>
    <row r="107" spans="1:9" x14ac:dyDescent="0.15">
      <c r="A107" t="s">
        <v>4</v>
      </c>
      <c r="I107" s="12" t="s">
        <v>68</v>
      </c>
    </row>
    <row r="108" spans="1:9" x14ac:dyDescent="0.15">
      <c r="A108" t="s">
        <v>5</v>
      </c>
    </row>
  </sheetData>
  <phoneticPr fontId="1" type="noConversion"/>
  <pageMargins left="0.75" right="0.75" top="1" bottom="1" header="0.5" footer="0.5"/>
  <pageSetup paperSize="0" orientation="portrait" horizontalDpi="4294967292" verticalDpi="4294967292"/>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Expected Return</vt:lpstr>
    </vt:vector>
  </TitlesOfParts>
  <Company>University of Arizona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Lamoureux</dc:creator>
  <cp:lastModifiedBy>Microsoft Office User</cp:lastModifiedBy>
  <dcterms:created xsi:type="dcterms:W3CDTF">2018-11-27T18:05:50Z</dcterms:created>
  <dcterms:modified xsi:type="dcterms:W3CDTF">2019-12-05T00:20:15Z</dcterms:modified>
</cp:coreProperties>
</file>