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mlap/classes/510/2023/510B/Class/"/>
    </mc:Choice>
  </mc:AlternateContent>
  <xr:revisionPtr revIDLastSave="0" documentId="8_{DEB83C72-FA09-D745-B506-CF99F90BCC90}" xr6:coauthVersionLast="47" xr6:coauthVersionMax="47" xr10:uidLastSave="{00000000-0000-0000-0000-000000000000}"/>
  <bookViews>
    <workbookView xWindow="0" yWindow="500" windowWidth="30780" windowHeight="14540" activeTab="1" xr2:uid="{4E0A4B69-654C-474C-8D19-E63ECBC2A5F8}"/>
  </bookViews>
  <sheets>
    <sheet name="Base Case" sheetId="1" r:id="rId1"/>
    <sheet name="Inc Vol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56" i="2" l="1"/>
  <c r="F56" i="2"/>
  <c r="D42" i="2"/>
  <c r="K56" i="2"/>
  <c r="D33" i="2"/>
  <c r="E33" i="2"/>
  <c r="F33" i="2"/>
  <c r="G33" i="2"/>
  <c r="H33" i="2"/>
  <c r="I33" i="2"/>
  <c r="J33" i="2"/>
  <c r="C33" i="2"/>
  <c r="B15" i="2"/>
  <c r="B16" i="2"/>
  <c r="B17" i="2"/>
  <c r="B18" i="2"/>
  <c r="B19" i="2"/>
  <c r="C13" i="2"/>
  <c r="C14" i="2"/>
  <c r="C15" i="2"/>
  <c r="C16" i="2"/>
  <c r="C17" i="2"/>
  <c r="C18" i="2"/>
  <c r="C19" i="2"/>
  <c r="D13" i="2"/>
  <c r="D14" i="2"/>
  <c r="D15" i="2"/>
  <c r="D16" i="2"/>
  <c r="D17" i="2"/>
  <c r="D18" i="2"/>
  <c r="D19" i="2"/>
  <c r="E13" i="2"/>
  <c r="E14" i="2"/>
  <c r="E15" i="2"/>
  <c r="E16" i="2"/>
  <c r="E17" i="2"/>
  <c r="E18" i="2"/>
  <c r="E19" i="2"/>
  <c r="F13" i="2"/>
  <c r="F14" i="2"/>
  <c r="F15" i="2"/>
  <c r="F16" i="2"/>
  <c r="F17" i="2"/>
  <c r="F18" i="2"/>
  <c r="F19" i="2"/>
  <c r="G13" i="2"/>
  <c r="G14" i="2"/>
  <c r="G15" i="2"/>
  <c r="G16" i="2"/>
  <c r="G17" i="2"/>
  <c r="G18" i="2"/>
  <c r="G19" i="2"/>
  <c r="H13" i="2"/>
  <c r="H14" i="2"/>
  <c r="H15" i="2"/>
  <c r="H16" i="2"/>
  <c r="H17" i="2"/>
  <c r="H18" i="2"/>
  <c r="H19" i="2"/>
  <c r="I13" i="2"/>
  <c r="I14" i="2"/>
  <c r="I15" i="2"/>
  <c r="I16" i="2"/>
  <c r="I17" i="2"/>
  <c r="I18" i="2"/>
  <c r="I19" i="2"/>
  <c r="J13" i="2"/>
  <c r="J14" i="2"/>
  <c r="J15" i="2"/>
  <c r="J16" i="2"/>
  <c r="J17" i="2"/>
  <c r="J18" i="2"/>
  <c r="J19" i="2"/>
  <c r="A20" i="2"/>
  <c r="A53" i="2"/>
  <c r="B52" i="2"/>
  <c r="B66" i="2"/>
  <c r="C60" i="2"/>
  <c r="C47" i="2"/>
  <c r="C61" i="2"/>
  <c r="C62" i="2"/>
  <c r="C63" i="2"/>
  <c r="C64" i="2"/>
  <c r="C51" i="2"/>
  <c r="C65" i="2"/>
  <c r="C66" i="2"/>
  <c r="D60" i="2"/>
  <c r="D47" i="2"/>
  <c r="D61" i="2"/>
  <c r="D62" i="2"/>
  <c r="D63" i="2"/>
  <c r="D64" i="2"/>
  <c r="D51" i="2"/>
  <c r="D65" i="2"/>
  <c r="D66" i="2"/>
  <c r="E60" i="2"/>
  <c r="E47" i="2"/>
  <c r="E61" i="2"/>
  <c r="E62" i="2"/>
  <c r="E63" i="2"/>
  <c r="E64" i="2"/>
  <c r="E51" i="2"/>
  <c r="E65" i="2"/>
  <c r="E66" i="2"/>
  <c r="F60" i="2"/>
  <c r="F47" i="2"/>
  <c r="F61" i="2"/>
  <c r="F62" i="2"/>
  <c r="F63" i="2"/>
  <c r="F64" i="2"/>
  <c r="F51" i="2"/>
  <c r="F65" i="2"/>
  <c r="F66" i="2"/>
  <c r="G60" i="2"/>
  <c r="G47" i="2"/>
  <c r="G61" i="2"/>
  <c r="G62" i="2"/>
  <c r="G63" i="2"/>
  <c r="G64" i="2"/>
  <c r="G51" i="2"/>
  <c r="G65" i="2"/>
  <c r="G66" i="2"/>
  <c r="H60" i="2"/>
  <c r="H47" i="2"/>
  <c r="H61" i="2"/>
  <c r="H62" i="2"/>
  <c r="H63" i="2"/>
  <c r="H64" i="2"/>
  <c r="H51" i="2"/>
  <c r="H65" i="2"/>
  <c r="H66" i="2"/>
  <c r="I60" i="2"/>
  <c r="I47" i="2"/>
  <c r="I61" i="2"/>
  <c r="I62" i="2"/>
  <c r="I63" i="2"/>
  <c r="I64" i="2"/>
  <c r="I51" i="2"/>
  <c r="I65" i="2"/>
  <c r="I66" i="2"/>
  <c r="J60" i="2"/>
  <c r="J47" i="2"/>
  <c r="J61" i="2"/>
  <c r="J62" i="2"/>
  <c r="J63" i="2"/>
  <c r="J64" i="2"/>
  <c r="J51" i="2"/>
  <c r="J65" i="2"/>
  <c r="J66" i="2"/>
  <c r="A67" i="2"/>
  <c r="C71" i="2"/>
  <c r="C72" i="2"/>
  <c r="C73" i="2"/>
  <c r="B74" i="2"/>
  <c r="B51" i="2"/>
  <c r="B65" i="2"/>
  <c r="B72" i="2"/>
  <c r="A52" i="2"/>
  <c r="A66" i="2"/>
  <c r="A51" i="2"/>
  <c r="A65" i="2"/>
  <c r="B50" i="2"/>
  <c r="B64" i="2"/>
  <c r="A50" i="2"/>
  <c r="A64" i="2"/>
  <c r="B49" i="2"/>
  <c r="B63" i="2"/>
  <c r="A49" i="2"/>
  <c r="A63" i="2"/>
  <c r="B48" i="2"/>
  <c r="B62" i="2"/>
  <c r="A48" i="2"/>
  <c r="A62" i="2"/>
  <c r="B47" i="2"/>
  <c r="B61" i="2"/>
  <c r="A47" i="2"/>
  <c r="A61" i="2"/>
  <c r="B46" i="2"/>
  <c r="B60" i="2"/>
  <c r="A46" i="2"/>
  <c r="A60" i="2"/>
  <c r="B45" i="2"/>
  <c r="B59" i="2"/>
  <c r="A45" i="2"/>
  <c r="A59" i="2"/>
  <c r="J44" i="2"/>
  <c r="J58" i="2"/>
  <c r="I44" i="2"/>
  <c r="I58" i="2"/>
  <c r="H44" i="2"/>
  <c r="H58" i="2"/>
  <c r="G44" i="2"/>
  <c r="G58" i="2"/>
  <c r="F44" i="2"/>
  <c r="F58" i="2"/>
  <c r="E44" i="2"/>
  <c r="E58" i="2"/>
  <c r="D44" i="2"/>
  <c r="D58" i="2"/>
  <c r="C44" i="2"/>
  <c r="C58" i="2"/>
  <c r="B44" i="2"/>
  <c r="B58" i="2"/>
  <c r="A44" i="2"/>
  <c r="A58" i="2"/>
  <c r="E42" i="2"/>
  <c r="E56" i="2"/>
  <c r="C42" i="2"/>
  <c r="C56" i="2"/>
  <c r="B42" i="2"/>
  <c r="B56" i="2"/>
  <c r="J52" i="2"/>
  <c r="I52" i="2"/>
  <c r="H52" i="2"/>
  <c r="G52" i="2"/>
  <c r="F52" i="2"/>
  <c r="E52" i="2"/>
  <c r="D52" i="2"/>
  <c r="C52" i="2"/>
  <c r="J50" i="2"/>
  <c r="I50" i="2"/>
  <c r="H50" i="2"/>
  <c r="G50" i="2"/>
  <c r="F50" i="2"/>
  <c r="E50" i="2"/>
  <c r="D50" i="2"/>
  <c r="C50" i="2"/>
  <c r="J49" i="2"/>
  <c r="I49" i="2"/>
  <c r="H49" i="2"/>
  <c r="G49" i="2"/>
  <c r="F49" i="2"/>
  <c r="E49" i="2"/>
  <c r="D49" i="2"/>
  <c r="C49" i="2"/>
  <c r="J48" i="2"/>
  <c r="I48" i="2"/>
  <c r="H48" i="2"/>
  <c r="G48" i="2"/>
  <c r="F48" i="2"/>
  <c r="E48" i="2"/>
  <c r="D48" i="2"/>
  <c r="C48" i="2"/>
  <c r="J46" i="2"/>
  <c r="I46" i="2"/>
  <c r="H46" i="2"/>
  <c r="G46" i="2"/>
  <c r="F46" i="2"/>
  <c r="E46" i="2"/>
  <c r="D46" i="2"/>
  <c r="C46" i="2"/>
  <c r="J45" i="2"/>
  <c r="I45" i="2"/>
  <c r="H45" i="2"/>
  <c r="G45" i="2"/>
  <c r="F45" i="2"/>
  <c r="E45" i="2"/>
  <c r="D45" i="2"/>
  <c r="C45" i="2"/>
  <c r="B35" i="2"/>
  <c r="B36" i="2"/>
  <c r="B37" i="2"/>
  <c r="B38" i="2"/>
  <c r="B39" i="2"/>
  <c r="C34" i="2"/>
  <c r="C35" i="2"/>
  <c r="C36" i="2"/>
  <c r="C37" i="2"/>
  <c r="C38" i="2"/>
  <c r="C39" i="2"/>
  <c r="D34" i="2"/>
  <c r="D35" i="2"/>
  <c r="D36" i="2"/>
  <c r="D37" i="2"/>
  <c r="D38" i="2"/>
  <c r="D39" i="2"/>
  <c r="E34" i="2"/>
  <c r="E35" i="2"/>
  <c r="E36" i="2"/>
  <c r="E37" i="2"/>
  <c r="E38" i="2"/>
  <c r="E39" i="2"/>
  <c r="F34" i="2"/>
  <c r="F35" i="2"/>
  <c r="F36" i="2"/>
  <c r="F37" i="2"/>
  <c r="F38" i="2"/>
  <c r="F39" i="2"/>
  <c r="G34" i="2"/>
  <c r="G35" i="2"/>
  <c r="G36" i="2"/>
  <c r="G37" i="2"/>
  <c r="G38" i="2"/>
  <c r="G39" i="2"/>
  <c r="H34" i="2"/>
  <c r="H35" i="2"/>
  <c r="H36" i="2"/>
  <c r="H37" i="2"/>
  <c r="H38" i="2"/>
  <c r="H39" i="2"/>
  <c r="I34" i="2"/>
  <c r="I35" i="2"/>
  <c r="I36" i="2"/>
  <c r="I37" i="2"/>
  <c r="I38" i="2"/>
  <c r="I39" i="2"/>
  <c r="J34" i="2"/>
  <c r="J35" i="2"/>
  <c r="J36" i="2"/>
  <c r="J37" i="2"/>
  <c r="J38" i="2"/>
  <c r="J39" i="2"/>
  <c r="A40" i="2"/>
  <c r="J5" i="2"/>
  <c r="B15" i="1"/>
  <c r="B16" i="1"/>
  <c r="B17" i="1"/>
  <c r="B18" i="1"/>
  <c r="B19" i="1"/>
  <c r="C13" i="1"/>
  <c r="C14" i="1"/>
  <c r="C15" i="1"/>
  <c r="C16" i="1"/>
  <c r="C17" i="1"/>
  <c r="C18" i="1"/>
  <c r="C19" i="1"/>
  <c r="D13" i="1"/>
  <c r="D14" i="1"/>
  <c r="D15" i="1"/>
  <c r="D16" i="1"/>
  <c r="D17" i="1"/>
  <c r="D18" i="1"/>
  <c r="D19" i="1"/>
  <c r="E13" i="1"/>
  <c r="E14" i="1"/>
  <c r="E15" i="1"/>
  <c r="E16" i="1"/>
  <c r="E17" i="1"/>
  <c r="E18" i="1"/>
  <c r="E19" i="1"/>
  <c r="F13" i="1"/>
  <c r="F14" i="1"/>
  <c r="F15" i="1"/>
  <c r="F16" i="1"/>
  <c r="F17" i="1"/>
  <c r="F18" i="1"/>
  <c r="F19" i="1"/>
  <c r="G13" i="1"/>
  <c r="G14" i="1"/>
  <c r="G15" i="1"/>
  <c r="G16" i="1"/>
  <c r="G17" i="1"/>
  <c r="G18" i="1"/>
  <c r="G19" i="1"/>
  <c r="H13" i="1"/>
  <c r="H14" i="1"/>
  <c r="H15" i="1"/>
  <c r="H16" i="1"/>
  <c r="H17" i="1"/>
  <c r="H18" i="1"/>
  <c r="H19" i="1"/>
  <c r="I13" i="1"/>
  <c r="I14" i="1"/>
  <c r="I15" i="1"/>
  <c r="I16" i="1"/>
  <c r="I17" i="1"/>
  <c r="I18" i="1"/>
  <c r="I19" i="1"/>
  <c r="J13" i="1"/>
  <c r="J14" i="1"/>
  <c r="J15" i="1"/>
  <c r="J16" i="1"/>
  <c r="J17" i="1"/>
  <c r="J18" i="1"/>
  <c r="J19" i="1"/>
  <c r="A20" i="1"/>
  <c r="A53" i="1"/>
  <c r="F56" i="1"/>
  <c r="B52" i="1"/>
  <c r="B66" i="1"/>
  <c r="C60" i="1"/>
  <c r="C47" i="1"/>
  <c r="C61" i="1"/>
  <c r="C62" i="1"/>
  <c r="C63" i="1"/>
  <c r="C64" i="1"/>
  <c r="C51" i="1"/>
  <c r="C65" i="1"/>
  <c r="C66" i="1"/>
  <c r="D60" i="1"/>
  <c r="D47" i="1"/>
  <c r="D61" i="1"/>
  <c r="D62" i="1"/>
  <c r="D63" i="1"/>
  <c r="D64" i="1"/>
  <c r="D51" i="1"/>
  <c r="D65" i="1"/>
  <c r="D66" i="1"/>
  <c r="E60" i="1"/>
  <c r="E47" i="1"/>
  <c r="E61" i="1"/>
  <c r="E62" i="1"/>
  <c r="E63" i="1"/>
  <c r="E64" i="1"/>
  <c r="E51" i="1"/>
  <c r="E65" i="1"/>
  <c r="E66" i="1"/>
  <c r="F60" i="1"/>
  <c r="F47" i="1"/>
  <c r="F61" i="1"/>
  <c r="F62" i="1"/>
  <c r="F63" i="1"/>
  <c r="F64" i="1"/>
  <c r="F51" i="1"/>
  <c r="F65" i="1"/>
  <c r="F66" i="1"/>
  <c r="G60" i="1"/>
  <c r="G47" i="1"/>
  <c r="G61" i="1"/>
  <c r="G62" i="1"/>
  <c r="G63" i="1"/>
  <c r="G64" i="1"/>
  <c r="G51" i="1"/>
  <c r="G65" i="1"/>
  <c r="G66" i="1"/>
  <c r="H60" i="1"/>
  <c r="H47" i="1"/>
  <c r="H61" i="1"/>
  <c r="H62" i="1"/>
  <c r="H63" i="1"/>
  <c r="H64" i="1"/>
  <c r="H51" i="1"/>
  <c r="H65" i="1"/>
  <c r="H66" i="1"/>
  <c r="I60" i="1"/>
  <c r="I47" i="1"/>
  <c r="I61" i="1"/>
  <c r="I62" i="1"/>
  <c r="I63" i="1"/>
  <c r="I64" i="1"/>
  <c r="I51" i="1"/>
  <c r="I65" i="1"/>
  <c r="I66" i="1"/>
  <c r="J60" i="1"/>
  <c r="J47" i="1"/>
  <c r="J61" i="1"/>
  <c r="J62" i="1"/>
  <c r="J63" i="1"/>
  <c r="J64" i="1"/>
  <c r="J51" i="1"/>
  <c r="J65" i="1"/>
  <c r="J66" i="1"/>
  <c r="A67" i="1"/>
  <c r="C71" i="1"/>
  <c r="C72" i="1"/>
  <c r="C73" i="1"/>
  <c r="B74" i="1"/>
  <c r="B51" i="1"/>
  <c r="B65" i="1"/>
  <c r="B72" i="1"/>
  <c r="D42" i="1"/>
  <c r="K56" i="1"/>
  <c r="B45" i="1"/>
  <c r="B59" i="1"/>
  <c r="B46" i="1"/>
  <c r="B60" i="1"/>
  <c r="B47" i="1"/>
  <c r="B61" i="1"/>
  <c r="B48" i="1"/>
  <c r="B62" i="1"/>
  <c r="B49" i="1"/>
  <c r="B63" i="1"/>
  <c r="B50" i="1"/>
  <c r="B64" i="1"/>
  <c r="B44" i="1"/>
  <c r="B58" i="1"/>
  <c r="C44" i="1"/>
  <c r="C58" i="1"/>
  <c r="D44" i="1"/>
  <c r="D58" i="1"/>
  <c r="E44" i="1"/>
  <c r="E58" i="1"/>
  <c r="F44" i="1"/>
  <c r="F58" i="1"/>
  <c r="G44" i="1"/>
  <c r="G58" i="1"/>
  <c r="H44" i="1"/>
  <c r="H58" i="1"/>
  <c r="I44" i="1"/>
  <c r="I58" i="1"/>
  <c r="J44" i="1"/>
  <c r="J58" i="1"/>
  <c r="A45" i="1"/>
  <c r="A59" i="1"/>
  <c r="A46" i="1"/>
  <c r="A60" i="1"/>
  <c r="A47" i="1"/>
  <c r="A61" i="1"/>
  <c r="A48" i="1"/>
  <c r="A62" i="1"/>
  <c r="A49" i="1"/>
  <c r="A63" i="1"/>
  <c r="A50" i="1"/>
  <c r="A64" i="1"/>
  <c r="A51" i="1"/>
  <c r="A65" i="1"/>
  <c r="A52" i="1"/>
  <c r="A66" i="1"/>
  <c r="A44" i="1"/>
  <c r="A58" i="1"/>
  <c r="C42" i="1"/>
  <c r="C56" i="1"/>
  <c r="E42" i="1"/>
  <c r="E56" i="1"/>
  <c r="B42" i="1"/>
  <c r="B56" i="1"/>
  <c r="J45" i="1"/>
  <c r="J46" i="1"/>
  <c r="J48" i="1"/>
  <c r="J49" i="1"/>
  <c r="J50" i="1"/>
  <c r="J52" i="1"/>
  <c r="C45" i="1"/>
  <c r="D45" i="1"/>
  <c r="E45" i="1"/>
  <c r="F45" i="1"/>
  <c r="G45" i="1"/>
  <c r="H45" i="1"/>
  <c r="I45" i="1"/>
  <c r="C46" i="1"/>
  <c r="D46" i="1"/>
  <c r="E46" i="1"/>
  <c r="F46" i="1"/>
  <c r="G46" i="1"/>
  <c r="H46" i="1"/>
  <c r="I46" i="1"/>
  <c r="C48" i="1"/>
  <c r="D48" i="1"/>
  <c r="E48" i="1"/>
  <c r="F48" i="1"/>
  <c r="G48" i="1"/>
  <c r="H48" i="1"/>
  <c r="I48" i="1"/>
  <c r="C49" i="1"/>
  <c r="D49" i="1"/>
  <c r="E49" i="1"/>
  <c r="F49" i="1"/>
  <c r="G49" i="1"/>
  <c r="H49" i="1"/>
  <c r="I49" i="1"/>
  <c r="C50" i="1"/>
  <c r="D50" i="1"/>
  <c r="E50" i="1"/>
  <c r="F50" i="1"/>
  <c r="G50" i="1"/>
  <c r="H50" i="1"/>
  <c r="I50" i="1"/>
  <c r="C52" i="1"/>
  <c r="D52" i="1"/>
  <c r="E52" i="1"/>
  <c r="F52" i="1"/>
  <c r="G52" i="1"/>
  <c r="H52" i="1"/>
  <c r="I52" i="1"/>
  <c r="D33" i="1"/>
  <c r="E33" i="1"/>
  <c r="F33" i="1"/>
  <c r="G33" i="1"/>
  <c r="H33" i="1"/>
  <c r="I33" i="1"/>
  <c r="J33" i="1"/>
  <c r="D34" i="1"/>
  <c r="E34" i="1"/>
  <c r="F34" i="1"/>
  <c r="G34" i="1"/>
  <c r="H34" i="1"/>
  <c r="I34" i="1"/>
  <c r="J34" i="1"/>
  <c r="D35" i="1"/>
  <c r="E35" i="1"/>
  <c r="F35" i="1"/>
  <c r="G35" i="1"/>
  <c r="H35" i="1"/>
  <c r="I35" i="1"/>
  <c r="J35" i="1"/>
  <c r="D36" i="1"/>
  <c r="E36" i="1"/>
  <c r="F36" i="1"/>
  <c r="G36" i="1"/>
  <c r="H36" i="1"/>
  <c r="I36" i="1"/>
  <c r="J36" i="1"/>
  <c r="D37" i="1"/>
  <c r="E37" i="1"/>
  <c r="F37" i="1"/>
  <c r="G37" i="1"/>
  <c r="H37" i="1"/>
  <c r="I37" i="1"/>
  <c r="J37" i="1"/>
  <c r="D38" i="1"/>
  <c r="E38" i="1"/>
  <c r="F38" i="1"/>
  <c r="G38" i="1"/>
  <c r="H38" i="1"/>
  <c r="I38" i="1"/>
  <c r="J38" i="1"/>
  <c r="D39" i="1"/>
  <c r="E39" i="1"/>
  <c r="F39" i="1"/>
  <c r="G39" i="1"/>
  <c r="H39" i="1"/>
  <c r="I39" i="1"/>
  <c r="J39" i="1"/>
  <c r="C33" i="1"/>
  <c r="B35" i="1"/>
  <c r="B36" i="1"/>
  <c r="B37" i="1"/>
  <c r="B38" i="1"/>
  <c r="B39" i="1"/>
  <c r="C34" i="1"/>
  <c r="C35" i="1"/>
  <c r="C36" i="1"/>
  <c r="C37" i="1"/>
  <c r="C38" i="1"/>
  <c r="C39" i="1"/>
  <c r="A40" i="1"/>
  <c r="J5" i="1"/>
</calcChain>
</file>

<file path=xl/sharedStrings.xml><?xml version="1.0" encoding="utf-8"?>
<sst xmlns="http://schemas.openxmlformats.org/spreadsheetml/2006/main" count="106" uniqueCount="47">
  <si>
    <t>Bicycle exporting Problem</t>
  </si>
  <si>
    <t>Var cost of production:</t>
  </si>
  <si>
    <t>Current exchange rate (=expected future exchange rate):</t>
  </si>
  <si>
    <t xml:space="preserve">euro buys </t>
  </si>
  <si>
    <t xml:space="preserve"> US dollars</t>
  </si>
  <si>
    <t xml:space="preserve">If we sell a bike in the Eurozone for </t>
  </si>
  <si>
    <t xml:space="preserve"> then we would get </t>
  </si>
  <si>
    <t>marginal income tax rate:</t>
  </si>
  <si>
    <t>wacc:</t>
  </si>
  <si>
    <r>
      <rPr>
        <b/>
        <sz val="11"/>
        <color theme="1"/>
        <rFont val="Calibri"/>
        <family val="2"/>
        <scheme val="minor"/>
      </rPr>
      <t>Irreversible</t>
    </r>
    <r>
      <rPr>
        <sz val="11"/>
        <color theme="1"/>
        <rFont val="Calibri"/>
        <family val="2"/>
        <scheme val="minor"/>
      </rPr>
      <t xml:space="preserve"> fixed costs of starting up an export program:</t>
    </r>
  </si>
  <si>
    <t xml:space="preserve">for </t>
  </si>
  <si>
    <t>years</t>
  </si>
  <si>
    <t>Time Line:</t>
  </si>
  <si>
    <t>Fixed Cost:</t>
  </si>
  <si>
    <t>Revs:</t>
  </si>
  <si>
    <t xml:space="preserve"> bikes</t>
  </si>
  <si>
    <t>Var Costs:</t>
  </si>
  <si>
    <t>Inc Before Tax:</t>
  </si>
  <si>
    <t>Inc Tax:</t>
  </si>
  <si>
    <t>Free Cash Flow:</t>
  </si>
  <si>
    <t>df (@wacc):</t>
  </si>
  <si>
    <t>PV(E(CF)):</t>
  </si>
  <si>
    <t>For real options analysis, we should use our cost of equity to move money around through time.</t>
  </si>
  <si>
    <t>€</t>
  </si>
  <si>
    <t xml:space="preserve">  Since we're not told the company's capital structure or components of wacc, we'll use wacc.</t>
  </si>
  <si>
    <r>
      <t xml:space="preserve">Two decision points in this case: Time 0, and Time 1 when we learn the </t>
    </r>
    <r>
      <rPr>
        <i/>
        <sz val="11"/>
        <color theme="1"/>
        <rFont val="Calibri"/>
        <family val="2"/>
        <scheme val="minor"/>
      </rPr>
      <t>(more stable</t>
    </r>
    <r>
      <rPr>
        <sz val="11"/>
        <color theme="1"/>
        <rFont val="Calibri"/>
        <family val="2"/>
        <scheme val="minor"/>
      </rPr>
      <t>) exchange rate.</t>
    </r>
  </si>
  <si>
    <r>
      <t xml:space="preserve">Position ourselves at Time 1 (1 year from now), and ask what we would do </t>
    </r>
    <r>
      <rPr>
        <i/>
        <sz val="11"/>
        <color theme="1"/>
        <rFont val="Calibri"/>
        <family val="2"/>
        <scheme val="minor"/>
      </rPr>
      <t>(optimally</t>
    </r>
    <r>
      <rPr>
        <sz val="11"/>
        <color theme="1"/>
        <rFont val="Calibri"/>
        <family val="2"/>
        <scheme val="minor"/>
      </rPr>
      <t>) in each scenario --or state of nature.</t>
    </r>
  </si>
  <si>
    <t>Scenario 1:</t>
  </si>
  <si>
    <t>US $ appreciation to 1:1:</t>
  </si>
  <si>
    <t>Time Line (Yrs):</t>
  </si>
  <si>
    <t>Scenario 2:</t>
  </si>
  <si>
    <t>Scenario 3:</t>
  </si>
  <si>
    <t>Bring all of this information back to Time 0 --Recognizing that 1 year from now we'll do what's optimal--based on the state of nature.</t>
  </si>
  <si>
    <t>Contin Value:</t>
  </si>
  <si>
    <t xml:space="preserve">  If we find ourselves here, we would not start the exporting activity, and therefore the value in this state is:</t>
  </si>
  <si>
    <t>probability</t>
  </si>
  <si>
    <t xml:space="preserve"> probability</t>
  </si>
  <si>
    <t xml:space="preserve">  Verify our original expected value:</t>
  </si>
  <si>
    <t>df:</t>
  </si>
  <si>
    <t>PV (CV):</t>
  </si>
  <si>
    <t>NPV:</t>
  </si>
  <si>
    <t>So in this case, the benefits from waiting are more than offset by the first year's foregone cash flow.</t>
  </si>
  <si>
    <t>US $ appreciation to</t>
  </si>
  <si>
    <t xml:space="preserve"> cents</t>
  </si>
  <si>
    <t>So in this case, the benefits from waiting exceed the first year's foregone cash flow.</t>
  </si>
  <si>
    <t>Highlighting the important intuition that option value depends on (and increases in) volatility.</t>
  </si>
  <si>
    <t>Increased Volatility -- Everything else (including current and expected exchange rate) same as in the base case.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</si>
</sst>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&quot;$&quot;#,##0"/>
    <numFmt numFmtId="166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28"/>
      <color theme="4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164" fontId="0" fillId="0" borderId="0" xfId="1" applyNumberFormat="1" applyFont="1"/>
    <xf numFmtId="164" fontId="0" fillId="0" borderId="0" xfId="0" applyNumberFormat="1"/>
    <xf numFmtId="165" fontId="0" fillId="0" borderId="0" xfId="0" applyNumberFormat="1"/>
    <xf numFmtId="165" fontId="2" fillId="0" borderId="0" xfId="0" applyNumberFormat="1" applyFont="1"/>
    <xf numFmtId="166" fontId="0" fillId="0" borderId="0" xfId="0" applyNumberFormat="1"/>
    <xf numFmtId="0" fontId="0" fillId="0" borderId="0" xfId="0" applyAlignment="1">
      <alignment horizontal="left"/>
    </xf>
    <xf numFmtId="9" fontId="0" fillId="0" borderId="0" xfId="0" applyNumberFormat="1"/>
    <xf numFmtId="0" fontId="2" fillId="0" borderId="0" xfId="0" applyFont="1"/>
    <xf numFmtId="166" fontId="2" fillId="0" borderId="0" xfId="0" applyNumberFormat="1" applyFont="1"/>
    <xf numFmtId="0" fontId="4" fillId="2" borderId="0" xfId="0" applyFont="1" applyFill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8A059-308A-457C-86F8-93BA578A0818}">
  <dimension ref="A1:K79"/>
  <sheetViews>
    <sheetView topLeftCell="A62" zoomScale="140" zoomScaleNormal="140" workbookViewId="0">
      <selection activeCell="A78" sqref="A78:C79"/>
    </sheetView>
  </sheetViews>
  <sheetFormatPr baseColWidth="10" defaultColWidth="8.83203125" defaultRowHeight="15" x14ac:dyDescent="0.2"/>
  <cols>
    <col min="1" max="1" width="14.6640625" customWidth="1"/>
    <col min="2" max="2" width="12.83203125" customWidth="1"/>
    <col min="3" max="4" width="12.6640625" customWidth="1"/>
    <col min="5" max="5" width="13.1640625" customWidth="1"/>
    <col min="6" max="6" width="13.83203125" customWidth="1"/>
    <col min="7" max="7" width="11.33203125" customWidth="1"/>
    <col min="8" max="8" width="12.83203125" customWidth="1"/>
    <col min="9" max="9" width="11.33203125" bestFit="1" customWidth="1"/>
    <col min="10" max="10" width="13.33203125" customWidth="1"/>
  </cols>
  <sheetData>
    <row r="1" spans="1:10" x14ac:dyDescent="0.2">
      <c r="A1" t="s">
        <v>0</v>
      </c>
    </row>
    <row r="3" spans="1:10" x14ac:dyDescent="0.2">
      <c r="A3" t="s">
        <v>1</v>
      </c>
      <c r="D3" s="1">
        <v>3500</v>
      </c>
    </row>
    <row r="4" spans="1:10" x14ac:dyDescent="0.2">
      <c r="A4" t="s">
        <v>2</v>
      </c>
      <c r="G4">
        <v>1</v>
      </c>
      <c r="H4" t="s">
        <v>3</v>
      </c>
      <c r="I4">
        <v>1.23</v>
      </c>
      <c r="J4" t="s">
        <v>4</v>
      </c>
    </row>
    <row r="5" spans="1:10" x14ac:dyDescent="0.2">
      <c r="B5" t="s">
        <v>5</v>
      </c>
      <c r="F5">
        <v>4000</v>
      </c>
      <c r="G5" t="s">
        <v>23</v>
      </c>
      <c r="H5" t="s">
        <v>6</v>
      </c>
      <c r="J5" s="1">
        <f>F5*I4</f>
        <v>4920</v>
      </c>
    </row>
    <row r="6" spans="1:10" x14ac:dyDescent="0.2">
      <c r="F6" t="s">
        <v>10</v>
      </c>
      <c r="G6">
        <v>8</v>
      </c>
      <c r="H6" t="s">
        <v>11</v>
      </c>
      <c r="I6">
        <v>1000</v>
      </c>
      <c r="J6" t="s">
        <v>15</v>
      </c>
    </row>
    <row r="7" spans="1:10" x14ac:dyDescent="0.2">
      <c r="A7" t="s">
        <v>7</v>
      </c>
      <c r="D7">
        <v>0.28000000000000003</v>
      </c>
    </row>
    <row r="8" spans="1:10" x14ac:dyDescent="0.2">
      <c r="A8" t="s">
        <v>8</v>
      </c>
      <c r="D8">
        <v>0.11</v>
      </c>
    </row>
    <row r="9" spans="1:10" x14ac:dyDescent="0.2">
      <c r="A9" t="s">
        <v>9</v>
      </c>
      <c r="G9" s="1">
        <v>3000000</v>
      </c>
    </row>
    <row r="11" spans="1:10" x14ac:dyDescent="0.2">
      <c r="A11" t="s">
        <v>12</v>
      </c>
      <c r="B11">
        <v>0</v>
      </c>
      <c r="C11">
        <v>1</v>
      </c>
      <c r="D11">
        <v>2</v>
      </c>
      <c r="E11">
        <v>3</v>
      </c>
      <c r="F11">
        <v>4</v>
      </c>
      <c r="G11">
        <v>5</v>
      </c>
      <c r="H11">
        <v>6</v>
      </c>
      <c r="I11">
        <v>7</v>
      </c>
      <c r="J11">
        <v>8</v>
      </c>
    </row>
    <row r="12" spans="1:10" x14ac:dyDescent="0.2">
      <c r="A12" t="s">
        <v>13</v>
      </c>
      <c r="B12" s="1">
        <v>3000000</v>
      </c>
    </row>
    <row r="13" spans="1:10" x14ac:dyDescent="0.2">
      <c r="A13" t="s">
        <v>14</v>
      </c>
      <c r="C13" s="1">
        <f>$I$6*$F$5*$I$4</f>
        <v>4920000</v>
      </c>
      <c r="D13" s="1">
        <f t="shared" ref="D13:J13" si="0">$I$6*$F$5*$I$4</f>
        <v>4920000</v>
      </c>
      <c r="E13" s="1">
        <f t="shared" si="0"/>
        <v>4920000</v>
      </c>
      <c r="F13" s="1">
        <f t="shared" si="0"/>
        <v>4920000</v>
      </c>
      <c r="G13" s="1">
        <f t="shared" si="0"/>
        <v>4920000</v>
      </c>
      <c r="H13" s="1">
        <f t="shared" si="0"/>
        <v>4920000</v>
      </c>
      <c r="I13" s="1">
        <f t="shared" si="0"/>
        <v>4920000</v>
      </c>
      <c r="J13" s="1">
        <f t="shared" si="0"/>
        <v>4920000</v>
      </c>
    </row>
    <row r="14" spans="1:10" x14ac:dyDescent="0.2">
      <c r="A14" t="s">
        <v>16</v>
      </c>
      <c r="C14" s="2">
        <f>$D$3*$I$6</f>
        <v>3500000</v>
      </c>
      <c r="D14" s="2">
        <f t="shared" ref="D14:J14" si="1">$D$3*$I$6</f>
        <v>3500000</v>
      </c>
      <c r="E14" s="2">
        <f t="shared" si="1"/>
        <v>3500000</v>
      </c>
      <c r="F14" s="2">
        <f t="shared" si="1"/>
        <v>3500000</v>
      </c>
      <c r="G14" s="2">
        <f t="shared" si="1"/>
        <v>3500000</v>
      </c>
      <c r="H14" s="2">
        <f t="shared" si="1"/>
        <v>3500000</v>
      </c>
      <c r="I14" s="2">
        <f t="shared" si="1"/>
        <v>3500000</v>
      </c>
      <c r="J14" s="2">
        <f t="shared" si="1"/>
        <v>3500000</v>
      </c>
    </row>
    <row r="15" spans="1:10" x14ac:dyDescent="0.2">
      <c r="A15" t="s">
        <v>17</v>
      </c>
      <c r="B15" s="3">
        <f>-B12</f>
        <v>-3000000</v>
      </c>
      <c r="C15" s="2">
        <f>C13-C14</f>
        <v>1420000</v>
      </c>
      <c r="D15" s="2">
        <f t="shared" ref="D15:J15" si="2">D13-D14</f>
        <v>1420000</v>
      </c>
      <c r="E15" s="2">
        <f t="shared" si="2"/>
        <v>1420000</v>
      </c>
      <c r="F15" s="2">
        <f t="shared" si="2"/>
        <v>1420000</v>
      </c>
      <c r="G15" s="2">
        <f t="shared" si="2"/>
        <v>1420000</v>
      </c>
      <c r="H15" s="2">
        <f t="shared" si="2"/>
        <v>1420000</v>
      </c>
      <c r="I15" s="2">
        <f t="shared" si="2"/>
        <v>1420000</v>
      </c>
      <c r="J15" s="2">
        <f t="shared" si="2"/>
        <v>1420000</v>
      </c>
    </row>
    <row r="16" spans="1:10" x14ac:dyDescent="0.2">
      <c r="A16" t="s">
        <v>18</v>
      </c>
      <c r="B16" s="3">
        <f>$D$7*B15</f>
        <v>-840000.00000000012</v>
      </c>
      <c r="C16" s="3">
        <f>$D$7*C15</f>
        <v>397600.00000000006</v>
      </c>
      <c r="D16" s="3">
        <f t="shared" ref="D16:J16" si="3">$D$7*D15</f>
        <v>397600.00000000006</v>
      </c>
      <c r="E16" s="3">
        <f t="shared" si="3"/>
        <v>397600.00000000006</v>
      </c>
      <c r="F16" s="3">
        <f t="shared" si="3"/>
        <v>397600.00000000006</v>
      </c>
      <c r="G16" s="3">
        <f t="shared" si="3"/>
        <v>397600.00000000006</v>
      </c>
      <c r="H16" s="3">
        <f t="shared" si="3"/>
        <v>397600.00000000006</v>
      </c>
      <c r="I16" s="3">
        <f t="shared" si="3"/>
        <v>397600.00000000006</v>
      </c>
      <c r="J16" s="3">
        <f t="shared" si="3"/>
        <v>397600.00000000006</v>
      </c>
    </row>
    <row r="17" spans="1:10" x14ac:dyDescent="0.2">
      <c r="A17" t="s">
        <v>19</v>
      </c>
      <c r="B17" s="3">
        <f>B15-B16</f>
        <v>-2160000</v>
      </c>
      <c r="C17" s="3">
        <f>C15-C16</f>
        <v>1022400</v>
      </c>
      <c r="D17" s="3">
        <f t="shared" ref="D17:J17" si="4">D15-D16</f>
        <v>1022400</v>
      </c>
      <c r="E17" s="3">
        <f t="shared" si="4"/>
        <v>1022400</v>
      </c>
      <c r="F17" s="3">
        <f t="shared" si="4"/>
        <v>1022400</v>
      </c>
      <c r="G17" s="3">
        <f t="shared" si="4"/>
        <v>1022400</v>
      </c>
      <c r="H17" s="3">
        <f t="shared" si="4"/>
        <v>1022400</v>
      </c>
      <c r="I17" s="3">
        <f t="shared" si="4"/>
        <v>1022400</v>
      </c>
      <c r="J17" s="3">
        <f t="shared" si="4"/>
        <v>1022400</v>
      </c>
    </row>
    <row r="18" spans="1:10" x14ac:dyDescent="0.2">
      <c r="A18" t="s">
        <v>20</v>
      </c>
      <c r="B18">
        <f>EXP(-B11*$D$8)</f>
        <v>1</v>
      </c>
      <c r="C18">
        <f t="shared" ref="C18:J18" si="5">EXP(-C11*$D$8)</f>
        <v>0.89583413529652822</v>
      </c>
      <c r="D18">
        <f t="shared" si="5"/>
        <v>0.80251879796247849</v>
      </c>
      <c r="E18">
        <f t="shared" si="5"/>
        <v>0.71892373343192617</v>
      </c>
      <c r="F18">
        <f t="shared" si="5"/>
        <v>0.64403642108314141</v>
      </c>
      <c r="G18">
        <f t="shared" si="5"/>
        <v>0.57694981038048665</v>
      </c>
      <c r="H18">
        <f t="shared" si="5"/>
        <v>0.51685133449169918</v>
      </c>
      <c r="I18">
        <f t="shared" si="5"/>
        <v>0.46301306831122807</v>
      </c>
      <c r="J18">
        <f t="shared" si="5"/>
        <v>0.41478291168158138</v>
      </c>
    </row>
    <row r="19" spans="1:10" x14ac:dyDescent="0.2">
      <c r="A19" t="s">
        <v>21</v>
      </c>
      <c r="B19" s="3">
        <f>B17*B18</f>
        <v>-2160000</v>
      </c>
      <c r="C19" s="3">
        <f t="shared" ref="C19:J19" si="6">C17*C18</f>
        <v>915900.81992717041</v>
      </c>
      <c r="D19" s="3">
        <f t="shared" si="6"/>
        <v>820495.21903683804</v>
      </c>
      <c r="E19" s="3">
        <f t="shared" si="6"/>
        <v>735027.62506080128</v>
      </c>
      <c r="F19" s="3">
        <f t="shared" si="6"/>
        <v>658462.83691540372</v>
      </c>
      <c r="G19" s="3">
        <f t="shared" si="6"/>
        <v>589873.48613300954</v>
      </c>
      <c r="H19" s="3">
        <f t="shared" si="6"/>
        <v>528428.80438431329</v>
      </c>
      <c r="I19" s="3">
        <f t="shared" si="6"/>
        <v>473384.5610413996</v>
      </c>
      <c r="J19" s="3">
        <f t="shared" si="6"/>
        <v>424074.0489032488</v>
      </c>
    </row>
    <row r="20" spans="1:10" x14ac:dyDescent="0.2">
      <c r="A20" s="4">
        <f>SUM(B19:J19)</f>
        <v>2985647.4014021847</v>
      </c>
    </row>
    <row r="23" spans="1:10" x14ac:dyDescent="0.2">
      <c r="A23" t="s">
        <v>22</v>
      </c>
    </row>
    <row r="24" spans="1:10" x14ac:dyDescent="0.2">
      <c r="A24" t="s">
        <v>24</v>
      </c>
    </row>
    <row r="26" spans="1:10" x14ac:dyDescent="0.2">
      <c r="A26" t="s">
        <v>25</v>
      </c>
    </row>
    <row r="28" spans="1:10" x14ac:dyDescent="0.2">
      <c r="A28" t="s">
        <v>26</v>
      </c>
    </row>
    <row r="30" spans="1:10" x14ac:dyDescent="0.2">
      <c r="A30" t="s">
        <v>27</v>
      </c>
      <c r="B30" t="s">
        <v>28</v>
      </c>
      <c r="D30" s="7">
        <v>0.4</v>
      </c>
      <c r="E30" t="s">
        <v>35</v>
      </c>
    </row>
    <row r="31" spans="1:10" x14ac:dyDescent="0.2">
      <c r="A31" t="s">
        <v>29</v>
      </c>
      <c r="B31">
        <v>0</v>
      </c>
      <c r="C31">
        <v>1</v>
      </c>
      <c r="D31">
        <v>2</v>
      </c>
      <c r="E31">
        <v>3</v>
      </c>
      <c r="F31">
        <v>4</v>
      </c>
      <c r="G31">
        <v>5</v>
      </c>
      <c r="H31">
        <v>6</v>
      </c>
      <c r="I31">
        <v>7</v>
      </c>
      <c r="J31">
        <v>8</v>
      </c>
    </row>
    <row r="32" spans="1:10" x14ac:dyDescent="0.2">
      <c r="A32" t="s">
        <v>13</v>
      </c>
      <c r="B32" s="1">
        <v>3000000</v>
      </c>
    </row>
    <row r="33" spans="1:10" x14ac:dyDescent="0.2">
      <c r="A33" t="s">
        <v>14</v>
      </c>
      <c r="C33" s="1">
        <f>$I$6*$F$5</f>
        <v>4000000</v>
      </c>
      <c r="D33" s="1">
        <f t="shared" ref="D33:J33" si="7">$I$6*$F$5</f>
        <v>4000000</v>
      </c>
      <c r="E33" s="1">
        <f t="shared" si="7"/>
        <v>4000000</v>
      </c>
      <c r="F33" s="1">
        <f t="shared" si="7"/>
        <v>4000000</v>
      </c>
      <c r="G33" s="1">
        <f t="shared" si="7"/>
        <v>4000000</v>
      </c>
      <c r="H33" s="1">
        <f t="shared" si="7"/>
        <v>4000000</v>
      </c>
      <c r="I33" s="1">
        <f t="shared" si="7"/>
        <v>4000000</v>
      </c>
      <c r="J33" s="1">
        <f t="shared" si="7"/>
        <v>4000000</v>
      </c>
    </row>
    <row r="34" spans="1:10" x14ac:dyDescent="0.2">
      <c r="A34" t="s">
        <v>16</v>
      </c>
      <c r="C34" s="2">
        <f>$D$3*$I$6</f>
        <v>3500000</v>
      </c>
      <c r="D34" s="2">
        <f t="shared" ref="D34:J34" si="8">$D$3*$I$6</f>
        <v>3500000</v>
      </c>
      <c r="E34" s="2">
        <f t="shared" si="8"/>
        <v>3500000</v>
      </c>
      <c r="F34" s="2">
        <f t="shared" si="8"/>
        <v>3500000</v>
      </c>
      <c r="G34" s="2">
        <f t="shared" si="8"/>
        <v>3500000</v>
      </c>
      <c r="H34" s="2">
        <f t="shared" si="8"/>
        <v>3500000</v>
      </c>
      <c r="I34" s="2">
        <f t="shared" si="8"/>
        <v>3500000</v>
      </c>
      <c r="J34" s="2">
        <f t="shared" si="8"/>
        <v>3500000</v>
      </c>
    </row>
    <row r="35" spans="1:10" x14ac:dyDescent="0.2">
      <c r="A35" t="s">
        <v>17</v>
      </c>
      <c r="B35" s="3">
        <f>-B32</f>
        <v>-3000000</v>
      </c>
      <c r="C35" s="2">
        <f>C33-C34</f>
        <v>500000</v>
      </c>
      <c r="D35" s="2">
        <f t="shared" ref="D35:J35" si="9">D33-D34</f>
        <v>500000</v>
      </c>
      <c r="E35" s="2">
        <f t="shared" si="9"/>
        <v>500000</v>
      </c>
      <c r="F35" s="2">
        <f t="shared" si="9"/>
        <v>500000</v>
      </c>
      <c r="G35" s="2">
        <f t="shared" si="9"/>
        <v>500000</v>
      </c>
      <c r="H35" s="2">
        <f t="shared" si="9"/>
        <v>500000</v>
      </c>
      <c r="I35" s="2">
        <f t="shared" si="9"/>
        <v>500000</v>
      </c>
      <c r="J35" s="2">
        <f t="shared" si="9"/>
        <v>500000</v>
      </c>
    </row>
    <row r="36" spans="1:10" x14ac:dyDescent="0.2">
      <c r="A36" t="s">
        <v>18</v>
      </c>
      <c r="B36" s="3">
        <f>$D$7*B35</f>
        <v>-840000.00000000012</v>
      </c>
      <c r="C36" s="3">
        <f>$D$7*C35</f>
        <v>140000</v>
      </c>
      <c r="D36" s="3">
        <f t="shared" ref="D36:J36" si="10">$D$7*D35</f>
        <v>140000</v>
      </c>
      <c r="E36" s="3">
        <f t="shared" si="10"/>
        <v>140000</v>
      </c>
      <c r="F36" s="3">
        <f t="shared" si="10"/>
        <v>140000</v>
      </c>
      <c r="G36" s="3">
        <f t="shared" si="10"/>
        <v>140000</v>
      </c>
      <c r="H36" s="3">
        <f t="shared" si="10"/>
        <v>140000</v>
      </c>
      <c r="I36" s="3">
        <f t="shared" si="10"/>
        <v>140000</v>
      </c>
      <c r="J36" s="3">
        <f t="shared" si="10"/>
        <v>140000</v>
      </c>
    </row>
    <row r="37" spans="1:10" x14ac:dyDescent="0.2">
      <c r="A37" t="s">
        <v>19</v>
      </c>
      <c r="B37" s="3">
        <f>B35-B36</f>
        <v>-2160000</v>
      </c>
      <c r="C37" s="3">
        <f>C35-C36</f>
        <v>360000</v>
      </c>
      <c r="D37" s="3">
        <f t="shared" ref="D37:J37" si="11">D35-D36</f>
        <v>360000</v>
      </c>
      <c r="E37" s="3">
        <f t="shared" si="11"/>
        <v>360000</v>
      </c>
      <c r="F37" s="3">
        <f t="shared" si="11"/>
        <v>360000</v>
      </c>
      <c r="G37" s="3">
        <f t="shared" si="11"/>
        <v>360000</v>
      </c>
      <c r="H37" s="3">
        <f t="shared" si="11"/>
        <v>360000</v>
      </c>
      <c r="I37" s="3">
        <f t="shared" si="11"/>
        <v>360000</v>
      </c>
      <c r="J37" s="3">
        <f t="shared" si="11"/>
        <v>360000</v>
      </c>
    </row>
    <row r="38" spans="1:10" x14ac:dyDescent="0.2">
      <c r="A38" t="s">
        <v>20</v>
      </c>
      <c r="B38">
        <f>EXP(-B31*$D$8)</f>
        <v>1</v>
      </c>
      <c r="C38">
        <f t="shared" ref="C38:J38" si="12">EXP(-C31*$D$8)</f>
        <v>0.89583413529652822</v>
      </c>
      <c r="D38">
        <f t="shared" si="12"/>
        <v>0.80251879796247849</v>
      </c>
      <c r="E38">
        <f t="shared" si="12"/>
        <v>0.71892373343192617</v>
      </c>
      <c r="F38">
        <f t="shared" si="12"/>
        <v>0.64403642108314141</v>
      </c>
      <c r="G38">
        <f t="shared" si="12"/>
        <v>0.57694981038048665</v>
      </c>
      <c r="H38">
        <f t="shared" si="12"/>
        <v>0.51685133449169918</v>
      </c>
      <c r="I38">
        <f t="shared" si="12"/>
        <v>0.46301306831122807</v>
      </c>
      <c r="J38">
        <f t="shared" si="12"/>
        <v>0.41478291168158138</v>
      </c>
    </row>
    <row r="39" spans="1:10" x14ac:dyDescent="0.2">
      <c r="A39" t="s">
        <v>21</v>
      </c>
      <c r="B39" s="3">
        <f>B37*B38</f>
        <v>-2160000</v>
      </c>
      <c r="C39" s="3">
        <f t="shared" ref="C39" si="13">C37*C38</f>
        <v>322500.28870675014</v>
      </c>
      <c r="D39" s="3">
        <f t="shared" ref="D39" si="14">D37*D38</f>
        <v>288906.76726649224</v>
      </c>
      <c r="E39" s="3">
        <f t="shared" ref="E39" si="15">E37*E38</f>
        <v>258812.54403549343</v>
      </c>
      <c r="F39" s="3">
        <f t="shared" ref="F39" si="16">F37*F38</f>
        <v>231853.11158993089</v>
      </c>
      <c r="G39" s="3">
        <f t="shared" ref="G39" si="17">G37*G38</f>
        <v>207701.93173697518</v>
      </c>
      <c r="H39" s="3">
        <f t="shared" ref="H39" si="18">H37*H38</f>
        <v>186066.48041701171</v>
      </c>
      <c r="I39" s="3">
        <f t="shared" ref="I39" si="19">I37*I38</f>
        <v>166684.70459204211</v>
      </c>
      <c r="J39" s="3">
        <f t="shared" ref="J39" si="20">J37*J38</f>
        <v>149321.84820536929</v>
      </c>
    </row>
    <row r="40" spans="1:10" x14ac:dyDescent="0.2">
      <c r="A40" s="4">
        <f>SUM(B39:J39)</f>
        <v>-348152.32344993472</v>
      </c>
      <c r="B40" t="s">
        <v>34</v>
      </c>
      <c r="I40" s="6">
        <v>0</v>
      </c>
    </row>
    <row r="42" spans="1:10" x14ac:dyDescent="0.2">
      <c r="A42" t="s">
        <v>30</v>
      </c>
      <c r="B42">
        <f>G4</f>
        <v>1</v>
      </c>
      <c r="C42" t="str">
        <f t="shared" ref="C42:E42" si="21">H4</f>
        <v xml:space="preserve">euro buys </v>
      </c>
      <c r="D42">
        <f t="shared" si="21"/>
        <v>1.23</v>
      </c>
      <c r="E42" t="str">
        <f t="shared" si="21"/>
        <v xml:space="preserve"> US dollars</v>
      </c>
      <c r="F42" s="7">
        <v>0.2</v>
      </c>
      <c r="G42" t="s">
        <v>35</v>
      </c>
    </row>
    <row r="44" spans="1:10" x14ac:dyDescent="0.2">
      <c r="A44" t="str">
        <f>A11</f>
        <v>Time Line:</v>
      </c>
      <c r="B44">
        <f t="shared" ref="B44:I44" si="22">B11</f>
        <v>0</v>
      </c>
      <c r="C44">
        <f t="shared" si="22"/>
        <v>1</v>
      </c>
      <c r="D44">
        <f t="shared" si="22"/>
        <v>2</v>
      </c>
      <c r="E44">
        <f t="shared" si="22"/>
        <v>3</v>
      </c>
      <c r="F44">
        <f t="shared" si="22"/>
        <v>4</v>
      </c>
      <c r="G44">
        <f t="shared" si="22"/>
        <v>5</v>
      </c>
      <c r="H44">
        <f t="shared" si="22"/>
        <v>6</v>
      </c>
      <c r="I44">
        <f t="shared" si="22"/>
        <v>7</v>
      </c>
      <c r="J44">
        <f>J11</f>
        <v>8</v>
      </c>
    </row>
    <row r="45" spans="1:10" x14ac:dyDescent="0.2">
      <c r="A45" t="str">
        <f t="shared" ref="A45:I53" si="23">A12</f>
        <v>Fixed Cost:</v>
      </c>
      <c r="B45" s="3">
        <f t="shared" si="23"/>
        <v>3000000</v>
      </c>
      <c r="C45" s="3">
        <f t="shared" si="23"/>
        <v>0</v>
      </c>
      <c r="D45" s="3">
        <f t="shared" si="23"/>
        <v>0</v>
      </c>
      <c r="E45" s="3">
        <f t="shared" si="23"/>
        <v>0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0</v>
      </c>
      <c r="J45" s="3">
        <f t="shared" ref="J45" si="24">J12</f>
        <v>0</v>
      </c>
    </row>
    <row r="46" spans="1:10" x14ac:dyDescent="0.2">
      <c r="A46" t="str">
        <f t="shared" si="23"/>
        <v>Revs:</v>
      </c>
      <c r="B46" s="3">
        <f t="shared" si="23"/>
        <v>0</v>
      </c>
      <c r="C46" s="3">
        <f t="shared" si="23"/>
        <v>4920000</v>
      </c>
      <c r="D46" s="3">
        <f t="shared" si="23"/>
        <v>4920000</v>
      </c>
      <c r="E46" s="3">
        <f t="shared" si="23"/>
        <v>4920000</v>
      </c>
      <c r="F46" s="3">
        <f t="shared" si="23"/>
        <v>4920000</v>
      </c>
      <c r="G46" s="3">
        <f t="shared" si="23"/>
        <v>4920000</v>
      </c>
      <c r="H46" s="3">
        <f t="shared" si="23"/>
        <v>4920000</v>
      </c>
      <c r="I46" s="3">
        <f t="shared" si="23"/>
        <v>4920000</v>
      </c>
      <c r="J46" s="3">
        <f t="shared" ref="J46" si="25">J13</f>
        <v>4920000</v>
      </c>
    </row>
    <row r="47" spans="1:10" x14ac:dyDescent="0.2">
      <c r="A47" t="str">
        <f t="shared" si="23"/>
        <v>Var Costs:</v>
      </c>
      <c r="B47" s="3">
        <f t="shared" si="23"/>
        <v>0</v>
      </c>
      <c r="C47" s="3">
        <f t="shared" si="23"/>
        <v>3500000</v>
      </c>
      <c r="D47" s="3">
        <f t="shared" si="23"/>
        <v>3500000</v>
      </c>
      <c r="E47" s="3">
        <f t="shared" si="23"/>
        <v>3500000</v>
      </c>
      <c r="F47" s="3">
        <f t="shared" si="23"/>
        <v>3500000</v>
      </c>
      <c r="G47" s="3">
        <f t="shared" si="23"/>
        <v>3500000</v>
      </c>
      <c r="H47" s="3">
        <f t="shared" si="23"/>
        <v>3500000</v>
      </c>
      <c r="I47" s="3">
        <f t="shared" si="23"/>
        <v>3500000</v>
      </c>
      <c r="J47" s="3">
        <f t="shared" ref="J47" si="26">J14</f>
        <v>3500000</v>
      </c>
    </row>
    <row r="48" spans="1:10" x14ac:dyDescent="0.2">
      <c r="A48" t="str">
        <f t="shared" si="23"/>
        <v>Inc Before Tax:</v>
      </c>
      <c r="B48" s="3">
        <f t="shared" si="23"/>
        <v>-3000000</v>
      </c>
      <c r="C48" s="3">
        <f t="shared" si="23"/>
        <v>1420000</v>
      </c>
      <c r="D48" s="3">
        <f t="shared" si="23"/>
        <v>1420000</v>
      </c>
      <c r="E48" s="3">
        <f t="shared" si="23"/>
        <v>1420000</v>
      </c>
      <c r="F48" s="3">
        <f t="shared" si="23"/>
        <v>1420000</v>
      </c>
      <c r="G48" s="3">
        <f t="shared" si="23"/>
        <v>1420000</v>
      </c>
      <c r="H48" s="3">
        <f t="shared" si="23"/>
        <v>1420000</v>
      </c>
      <c r="I48" s="3">
        <f t="shared" si="23"/>
        <v>1420000</v>
      </c>
      <c r="J48" s="3">
        <f t="shared" ref="J48" si="27">J15</f>
        <v>1420000</v>
      </c>
    </row>
    <row r="49" spans="1:11" x14ac:dyDescent="0.2">
      <c r="A49" t="str">
        <f t="shared" si="23"/>
        <v>Inc Tax:</v>
      </c>
      <c r="B49" s="3">
        <f t="shared" si="23"/>
        <v>-840000.00000000012</v>
      </c>
      <c r="C49" s="3">
        <f t="shared" si="23"/>
        <v>397600.00000000006</v>
      </c>
      <c r="D49" s="3">
        <f t="shared" si="23"/>
        <v>397600.00000000006</v>
      </c>
      <c r="E49" s="3">
        <f t="shared" si="23"/>
        <v>397600.00000000006</v>
      </c>
      <c r="F49" s="3">
        <f t="shared" si="23"/>
        <v>397600.00000000006</v>
      </c>
      <c r="G49" s="3">
        <f t="shared" si="23"/>
        <v>397600.00000000006</v>
      </c>
      <c r="H49" s="3">
        <f t="shared" si="23"/>
        <v>397600.00000000006</v>
      </c>
      <c r="I49" s="3">
        <f t="shared" si="23"/>
        <v>397600.00000000006</v>
      </c>
      <c r="J49" s="3">
        <f t="shared" ref="J49" si="28">J16</f>
        <v>397600.00000000006</v>
      </c>
    </row>
    <row r="50" spans="1:11" x14ac:dyDescent="0.2">
      <c r="A50" t="str">
        <f t="shared" si="23"/>
        <v>Free Cash Flow:</v>
      </c>
      <c r="B50" s="3">
        <f t="shared" si="23"/>
        <v>-2160000</v>
      </c>
      <c r="C50" s="3">
        <f t="shared" si="23"/>
        <v>1022400</v>
      </c>
      <c r="D50" s="3">
        <f t="shared" si="23"/>
        <v>1022400</v>
      </c>
      <c r="E50" s="3">
        <f t="shared" si="23"/>
        <v>1022400</v>
      </c>
      <c r="F50" s="3">
        <f t="shared" si="23"/>
        <v>1022400</v>
      </c>
      <c r="G50" s="3">
        <f t="shared" si="23"/>
        <v>1022400</v>
      </c>
      <c r="H50" s="3">
        <f t="shared" si="23"/>
        <v>1022400</v>
      </c>
      <c r="I50" s="3">
        <f t="shared" si="23"/>
        <v>1022400</v>
      </c>
      <c r="J50" s="3">
        <f t="shared" ref="J50" si="29">J17</f>
        <v>1022400</v>
      </c>
    </row>
    <row r="51" spans="1:11" x14ac:dyDescent="0.2">
      <c r="A51" t="str">
        <f t="shared" si="23"/>
        <v>df (@wacc):</v>
      </c>
      <c r="B51" s="3">
        <f t="shared" si="23"/>
        <v>1</v>
      </c>
      <c r="C51" s="3">
        <f t="shared" si="23"/>
        <v>0.89583413529652822</v>
      </c>
      <c r="D51" s="3">
        <f t="shared" si="23"/>
        <v>0.80251879796247849</v>
      </c>
      <c r="E51" s="3">
        <f t="shared" si="23"/>
        <v>0.71892373343192617</v>
      </c>
      <c r="F51" s="3">
        <f t="shared" si="23"/>
        <v>0.64403642108314141</v>
      </c>
      <c r="G51" s="3">
        <f t="shared" si="23"/>
        <v>0.57694981038048665</v>
      </c>
      <c r="H51" s="3">
        <f t="shared" si="23"/>
        <v>0.51685133449169918</v>
      </c>
      <c r="I51" s="3">
        <f t="shared" si="23"/>
        <v>0.46301306831122807</v>
      </c>
      <c r="J51" s="3">
        <f t="shared" ref="J51" si="30">J18</f>
        <v>0.41478291168158138</v>
      </c>
    </row>
    <row r="52" spans="1:11" x14ac:dyDescent="0.2">
      <c r="A52" t="str">
        <f t="shared" si="23"/>
        <v>PV(E(CF)):</v>
      </c>
      <c r="B52" s="3">
        <f t="shared" si="23"/>
        <v>-2160000</v>
      </c>
      <c r="C52" s="3">
        <f t="shared" si="23"/>
        <v>915900.81992717041</v>
      </c>
      <c r="D52" s="3">
        <f t="shared" si="23"/>
        <v>820495.21903683804</v>
      </c>
      <c r="E52" s="3">
        <f t="shared" si="23"/>
        <v>735027.62506080128</v>
      </c>
      <c r="F52" s="3">
        <f t="shared" si="23"/>
        <v>658462.83691540372</v>
      </c>
      <c r="G52" s="3">
        <f t="shared" si="23"/>
        <v>589873.48613300954</v>
      </c>
      <c r="H52" s="3">
        <f t="shared" si="23"/>
        <v>528428.80438431329</v>
      </c>
      <c r="I52" s="3">
        <f t="shared" si="23"/>
        <v>473384.5610413996</v>
      </c>
      <c r="J52" s="3">
        <f t="shared" ref="J52" si="31">J19</f>
        <v>424074.0489032488</v>
      </c>
    </row>
    <row r="53" spans="1:11" x14ac:dyDescent="0.2">
      <c r="A53" s="4">
        <f t="shared" si="23"/>
        <v>2985647.4014021847</v>
      </c>
      <c r="B53" s="3"/>
    </row>
    <row r="54" spans="1:11" x14ac:dyDescent="0.2">
      <c r="B54" s="3"/>
    </row>
    <row r="55" spans="1:11" x14ac:dyDescent="0.2">
      <c r="B55" s="3"/>
    </row>
    <row r="56" spans="1:11" x14ac:dyDescent="0.2">
      <c r="A56" t="s">
        <v>31</v>
      </c>
      <c r="B56">
        <f>B42</f>
        <v>1</v>
      </c>
      <c r="C56" t="str">
        <f t="shared" ref="C56:E56" si="32">C42</f>
        <v xml:space="preserve">euro buys </v>
      </c>
      <c r="D56">
        <v>1.46</v>
      </c>
      <c r="E56" t="str">
        <f t="shared" si="32"/>
        <v xml:space="preserve"> US dollars</v>
      </c>
      <c r="F56" s="7">
        <f>1-D30-F42</f>
        <v>0.39999999999999997</v>
      </c>
      <c r="G56" t="s">
        <v>36</v>
      </c>
      <c r="H56" s="8" t="s">
        <v>37</v>
      </c>
      <c r="I56" s="8"/>
      <c r="J56" s="8"/>
      <c r="K56" s="8">
        <f>D56*F56+D42*F42+C31*D30</f>
        <v>1.23</v>
      </c>
    </row>
    <row r="57" spans="1:11" x14ac:dyDescent="0.2">
      <c r="B57" s="3"/>
    </row>
    <row r="58" spans="1:11" x14ac:dyDescent="0.2">
      <c r="A58" t="str">
        <f>A44</f>
        <v>Time Line:</v>
      </c>
      <c r="B58">
        <f t="shared" ref="B58:J58" si="33">B44</f>
        <v>0</v>
      </c>
      <c r="C58">
        <f t="shared" si="33"/>
        <v>1</v>
      </c>
      <c r="D58">
        <f t="shared" si="33"/>
        <v>2</v>
      </c>
      <c r="E58">
        <f t="shared" si="33"/>
        <v>3</v>
      </c>
      <c r="F58">
        <f t="shared" si="33"/>
        <v>4</v>
      </c>
      <c r="G58">
        <f t="shared" si="33"/>
        <v>5</v>
      </c>
      <c r="H58">
        <f t="shared" si="33"/>
        <v>6</v>
      </c>
      <c r="I58">
        <f t="shared" si="33"/>
        <v>7</v>
      </c>
      <c r="J58">
        <f t="shared" si="33"/>
        <v>8</v>
      </c>
    </row>
    <row r="59" spans="1:11" x14ac:dyDescent="0.2">
      <c r="A59" t="str">
        <f t="shared" ref="A59:C66" si="34">A45</f>
        <v>Fixed Cost:</v>
      </c>
      <c r="B59" s="3">
        <f t="shared" si="34"/>
        <v>3000000</v>
      </c>
    </row>
    <row r="60" spans="1:11" x14ac:dyDescent="0.2">
      <c r="A60" t="str">
        <f t="shared" si="34"/>
        <v>Revs:</v>
      </c>
      <c r="B60">
        <f t="shared" si="34"/>
        <v>0</v>
      </c>
      <c r="C60" s="3">
        <f>I6*F5*D56</f>
        <v>5840000</v>
      </c>
      <c r="D60" s="3">
        <f>C60</f>
        <v>5840000</v>
      </c>
      <c r="E60" s="3">
        <f t="shared" ref="E60:J60" si="35">D60</f>
        <v>5840000</v>
      </c>
      <c r="F60" s="3">
        <f t="shared" si="35"/>
        <v>5840000</v>
      </c>
      <c r="G60" s="3">
        <f t="shared" si="35"/>
        <v>5840000</v>
      </c>
      <c r="H60" s="3">
        <f t="shared" si="35"/>
        <v>5840000</v>
      </c>
      <c r="I60" s="3">
        <f t="shared" si="35"/>
        <v>5840000</v>
      </c>
      <c r="J60" s="3">
        <f t="shared" si="35"/>
        <v>5840000</v>
      </c>
    </row>
    <row r="61" spans="1:11" x14ac:dyDescent="0.2">
      <c r="A61" t="str">
        <f t="shared" si="34"/>
        <v>Var Costs:</v>
      </c>
      <c r="B61">
        <f t="shared" si="34"/>
        <v>0</v>
      </c>
      <c r="C61" s="3">
        <f>C47</f>
        <v>3500000</v>
      </c>
      <c r="D61" s="3">
        <f t="shared" ref="D61:J61" si="36">D47</f>
        <v>3500000</v>
      </c>
      <c r="E61" s="3">
        <f t="shared" si="36"/>
        <v>3500000</v>
      </c>
      <c r="F61" s="3">
        <f t="shared" si="36"/>
        <v>3500000</v>
      </c>
      <c r="G61" s="3">
        <f t="shared" si="36"/>
        <v>3500000</v>
      </c>
      <c r="H61" s="3">
        <f t="shared" si="36"/>
        <v>3500000</v>
      </c>
      <c r="I61" s="3">
        <f t="shared" si="36"/>
        <v>3500000</v>
      </c>
      <c r="J61" s="3">
        <f t="shared" si="36"/>
        <v>3500000</v>
      </c>
    </row>
    <row r="62" spans="1:11" x14ac:dyDescent="0.2">
      <c r="A62" t="str">
        <f t="shared" si="34"/>
        <v>Inc Before Tax:</v>
      </c>
      <c r="B62" s="3">
        <f t="shared" si="34"/>
        <v>-3000000</v>
      </c>
      <c r="C62" s="3">
        <f>C60-C61</f>
        <v>2340000</v>
      </c>
      <c r="D62" s="3">
        <f t="shared" ref="D62:J62" si="37">D60-D61</f>
        <v>2340000</v>
      </c>
      <c r="E62" s="3">
        <f t="shared" si="37"/>
        <v>2340000</v>
      </c>
      <c r="F62" s="3">
        <f t="shared" si="37"/>
        <v>2340000</v>
      </c>
      <c r="G62" s="3">
        <f t="shared" si="37"/>
        <v>2340000</v>
      </c>
      <c r="H62" s="3">
        <f t="shared" si="37"/>
        <v>2340000</v>
      </c>
      <c r="I62" s="3">
        <f t="shared" si="37"/>
        <v>2340000</v>
      </c>
      <c r="J62" s="3">
        <f t="shared" si="37"/>
        <v>2340000</v>
      </c>
    </row>
    <row r="63" spans="1:11" x14ac:dyDescent="0.2">
      <c r="A63" t="str">
        <f t="shared" si="34"/>
        <v>Inc Tax:</v>
      </c>
      <c r="B63" s="3">
        <f t="shared" si="34"/>
        <v>-840000.00000000012</v>
      </c>
      <c r="C63" s="3">
        <f>C62*$D$7</f>
        <v>655200.00000000012</v>
      </c>
      <c r="D63" s="3">
        <f t="shared" ref="D63:J63" si="38">D62*$D$7</f>
        <v>655200.00000000012</v>
      </c>
      <c r="E63" s="3">
        <f t="shared" si="38"/>
        <v>655200.00000000012</v>
      </c>
      <c r="F63" s="3">
        <f t="shared" si="38"/>
        <v>655200.00000000012</v>
      </c>
      <c r="G63" s="3">
        <f t="shared" si="38"/>
        <v>655200.00000000012</v>
      </c>
      <c r="H63" s="3">
        <f t="shared" si="38"/>
        <v>655200.00000000012</v>
      </c>
      <c r="I63" s="3">
        <f t="shared" si="38"/>
        <v>655200.00000000012</v>
      </c>
      <c r="J63" s="3">
        <f t="shared" si="38"/>
        <v>655200.00000000012</v>
      </c>
    </row>
    <row r="64" spans="1:11" x14ac:dyDescent="0.2">
      <c r="A64" t="str">
        <f t="shared" si="34"/>
        <v>Free Cash Flow:</v>
      </c>
      <c r="B64" s="3">
        <f t="shared" si="34"/>
        <v>-2160000</v>
      </c>
      <c r="C64" s="3">
        <f>C62-C63</f>
        <v>1684800</v>
      </c>
      <c r="D64" s="3">
        <f t="shared" ref="D64:J64" si="39">D62-D63</f>
        <v>1684800</v>
      </c>
      <c r="E64" s="3">
        <f t="shared" si="39"/>
        <v>1684800</v>
      </c>
      <c r="F64" s="3">
        <f t="shared" si="39"/>
        <v>1684800</v>
      </c>
      <c r="G64" s="3">
        <f t="shared" si="39"/>
        <v>1684800</v>
      </c>
      <c r="H64" s="3">
        <f t="shared" si="39"/>
        <v>1684800</v>
      </c>
      <c r="I64" s="3">
        <f t="shared" si="39"/>
        <v>1684800</v>
      </c>
      <c r="J64" s="3">
        <f t="shared" si="39"/>
        <v>1684800</v>
      </c>
    </row>
    <row r="65" spans="1:10" x14ac:dyDescent="0.2">
      <c r="A65" t="str">
        <f t="shared" si="34"/>
        <v>df (@wacc):</v>
      </c>
      <c r="B65">
        <f t="shared" si="34"/>
        <v>1</v>
      </c>
      <c r="C65">
        <f t="shared" si="34"/>
        <v>0.89583413529652822</v>
      </c>
      <c r="D65">
        <f t="shared" ref="D65:J65" si="40">D51</f>
        <v>0.80251879796247849</v>
      </c>
      <c r="E65">
        <f t="shared" si="40"/>
        <v>0.71892373343192617</v>
      </c>
      <c r="F65">
        <f t="shared" si="40"/>
        <v>0.64403642108314141</v>
      </c>
      <c r="G65">
        <f t="shared" si="40"/>
        <v>0.57694981038048665</v>
      </c>
      <c r="H65">
        <f t="shared" si="40"/>
        <v>0.51685133449169918</v>
      </c>
      <c r="I65">
        <f t="shared" si="40"/>
        <v>0.46301306831122807</v>
      </c>
      <c r="J65">
        <f t="shared" si="40"/>
        <v>0.41478291168158138</v>
      </c>
    </row>
    <row r="66" spans="1:10" x14ac:dyDescent="0.2">
      <c r="A66" t="str">
        <f t="shared" si="34"/>
        <v>PV(E(CF)):</v>
      </c>
      <c r="B66" s="3">
        <f t="shared" si="34"/>
        <v>-2160000</v>
      </c>
      <c r="C66" s="5">
        <f>C64*C65</f>
        <v>1509301.3511475907</v>
      </c>
      <c r="D66" s="5">
        <f t="shared" ref="D66:J66" si="41">D64*D65</f>
        <v>1352083.6708071837</v>
      </c>
      <c r="E66" s="5">
        <f t="shared" si="41"/>
        <v>1211242.7060861092</v>
      </c>
      <c r="F66" s="5">
        <f t="shared" si="41"/>
        <v>1085072.5622408767</v>
      </c>
      <c r="G66" s="5">
        <f t="shared" si="41"/>
        <v>972045.04052904388</v>
      </c>
      <c r="H66" s="5">
        <f t="shared" si="41"/>
        <v>870791.12835161481</v>
      </c>
      <c r="I66" s="5">
        <f t="shared" si="41"/>
        <v>780084.41749075707</v>
      </c>
      <c r="J66" s="5">
        <f t="shared" si="41"/>
        <v>698826.24960112828</v>
      </c>
    </row>
    <row r="67" spans="1:10" x14ac:dyDescent="0.2">
      <c r="A67" s="4">
        <f>SUM(B66:J66)</f>
        <v>6319447.1262543052</v>
      </c>
    </row>
    <row r="69" spans="1:10" x14ac:dyDescent="0.2">
      <c r="A69" t="s">
        <v>32</v>
      </c>
    </row>
    <row r="70" spans="1:10" x14ac:dyDescent="0.2">
      <c r="A70" t="s">
        <v>12</v>
      </c>
      <c r="B70">
        <v>0</v>
      </c>
      <c r="C70">
        <v>1</v>
      </c>
    </row>
    <row r="71" spans="1:10" x14ac:dyDescent="0.2">
      <c r="A71" t="s">
        <v>33</v>
      </c>
      <c r="C71" s="5">
        <f>D308*I40+F42*A53+F56*A67</f>
        <v>3124908.3307821588</v>
      </c>
    </row>
    <row r="72" spans="1:10" x14ac:dyDescent="0.2">
      <c r="A72" t="s">
        <v>38</v>
      </c>
      <c r="B72">
        <f>B65</f>
        <v>1</v>
      </c>
      <c r="C72">
        <f>C65</f>
        <v>0.89583413529652822</v>
      </c>
    </row>
    <row r="73" spans="1:10" x14ac:dyDescent="0.2">
      <c r="A73" t="s">
        <v>39</v>
      </c>
      <c r="C73" s="5">
        <f>C71*C72</f>
        <v>2799399.5523871528</v>
      </c>
    </row>
    <row r="74" spans="1:10" x14ac:dyDescent="0.2">
      <c r="A74" t="s">
        <v>40</v>
      </c>
      <c r="B74" s="9">
        <f>C73</f>
        <v>2799399.5523871528</v>
      </c>
    </row>
    <row r="76" spans="1:10" x14ac:dyDescent="0.2">
      <c r="A76" t="s">
        <v>41</v>
      </c>
    </row>
    <row r="77" spans="1:10" x14ac:dyDescent="0.2">
      <c r="C77" s="5"/>
      <c r="F77" s="5"/>
    </row>
    <row r="78" spans="1:10" x14ac:dyDescent="0.2">
      <c r="C78" s="3"/>
    </row>
    <row r="79" spans="1:10" x14ac:dyDescent="0.2">
      <c r="C79" s="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C8BBC-0229-449D-8F80-76ADC5AB1A11}">
  <dimension ref="A1:S78"/>
  <sheetViews>
    <sheetView tabSelected="1" topLeftCell="A56" zoomScale="140" zoomScaleNormal="140" workbookViewId="0">
      <selection activeCell="A2" sqref="A2"/>
    </sheetView>
  </sheetViews>
  <sheetFormatPr baseColWidth="10" defaultColWidth="8.83203125" defaultRowHeight="15" x14ac:dyDescent="0.2"/>
  <cols>
    <col min="1" max="1" width="14.6640625" customWidth="1"/>
    <col min="2" max="2" width="12.83203125" customWidth="1"/>
    <col min="3" max="4" width="12.6640625" customWidth="1"/>
    <col min="5" max="5" width="13.1640625" customWidth="1"/>
    <col min="6" max="6" width="13.83203125" customWidth="1"/>
    <col min="7" max="7" width="15.33203125" customWidth="1"/>
    <col min="8" max="8" width="12.83203125" customWidth="1"/>
    <col min="9" max="9" width="13.5" customWidth="1"/>
    <col min="10" max="10" width="13.33203125" customWidth="1"/>
  </cols>
  <sheetData>
    <row r="1" spans="1:19" ht="37" x14ac:dyDescent="0.45">
      <c r="A1" s="10" t="s">
        <v>46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19" ht="37" x14ac:dyDescent="0.4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spans="1:19" x14ac:dyDescent="0.2">
      <c r="A3" t="s">
        <v>1</v>
      </c>
      <c r="D3" s="1">
        <v>3500</v>
      </c>
    </row>
    <row r="4" spans="1:19" x14ac:dyDescent="0.2">
      <c r="A4" t="s">
        <v>2</v>
      </c>
      <c r="G4">
        <v>1</v>
      </c>
      <c r="H4" t="s">
        <v>3</v>
      </c>
      <c r="I4">
        <v>1.23</v>
      </c>
      <c r="J4" t="s">
        <v>4</v>
      </c>
    </row>
    <row r="5" spans="1:19" x14ac:dyDescent="0.2">
      <c r="B5" t="s">
        <v>5</v>
      </c>
      <c r="F5">
        <v>4000</v>
      </c>
      <c r="G5" t="s">
        <v>23</v>
      </c>
      <c r="H5" t="s">
        <v>6</v>
      </c>
      <c r="J5" s="1">
        <f>F5*I4</f>
        <v>4920</v>
      </c>
    </row>
    <row r="6" spans="1:19" x14ac:dyDescent="0.2">
      <c r="F6" t="s">
        <v>10</v>
      </c>
      <c r="G6">
        <v>8</v>
      </c>
      <c r="H6" t="s">
        <v>11</v>
      </c>
      <c r="I6">
        <v>1000</v>
      </c>
      <c r="J6" t="s">
        <v>15</v>
      </c>
    </row>
    <row r="7" spans="1:19" x14ac:dyDescent="0.2">
      <c r="A7" t="s">
        <v>7</v>
      </c>
      <c r="D7">
        <v>0.28000000000000003</v>
      </c>
    </row>
    <row r="8" spans="1:19" x14ac:dyDescent="0.2">
      <c r="A8" t="s">
        <v>8</v>
      </c>
      <c r="D8">
        <v>0.11</v>
      </c>
    </row>
    <row r="9" spans="1:19" x14ac:dyDescent="0.2">
      <c r="A9" t="s">
        <v>9</v>
      </c>
      <c r="G9" s="1">
        <v>3000000</v>
      </c>
    </row>
    <row r="11" spans="1:19" x14ac:dyDescent="0.2">
      <c r="A11" t="s">
        <v>12</v>
      </c>
      <c r="B11">
        <v>0</v>
      </c>
      <c r="C11">
        <v>1</v>
      </c>
      <c r="D11">
        <v>2</v>
      </c>
      <c r="E11">
        <v>3</v>
      </c>
      <c r="F11">
        <v>4</v>
      </c>
      <c r="G11">
        <v>5</v>
      </c>
      <c r="H11">
        <v>6</v>
      </c>
      <c r="I11">
        <v>7</v>
      </c>
      <c r="J11">
        <v>8</v>
      </c>
    </row>
    <row r="12" spans="1:19" x14ac:dyDescent="0.2">
      <c r="A12" t="s">
        <v>13</v>
      </c>
      <c r="B12" s="1">
        <v>3000000</v>
      </c>
    </row>
    <row r="13" spans="1:19" x14ac:dyDescent="0.2">
      <c r="A13" t="s">
        <v>14</v>
      </c>
      <c r="C13" s="1">
        <f>$I$6*$F$5*$I$4</f>
        <v>4920000</v>
      </c>
      <c r="D13" s="1">
        <f t="shared" ref="D13:J13" si="0">$I$6*$F$5*$I$4</f>
        <v>4920000</v>
      </c>
      <c r="E13" s="1">
        <f t="shared" si="0"/>
        <v>4920000</v>
      </c>
      <c r="F13" s="1">
        <f t="shared" si="0"/>
        <v>4920000</v>
      </c>
      <c r="G13" s="1">
        <f t="shared" si="0"/>
        <v>4920000</v>
      </c>
      <c r="H13" s="1">
        <f t="shared" si="0"/>
        <v>4920000</v>
      </c>
      <c r="I13" s="1">
        <f t="shared" si="0"/>
        <v>4920000</v>
      </c>
      <c r="J13" s="1">
        <f t="shared" si="0"/>
        <v>4920000</v>
      </c>
    </row>
    <row r="14" spans="1:19" x14ac:dyDescent="0.2">
      <c r="A14" t="s">
        <v>16</v>
      </c>
      <c r="C14" s="2">
        <f>$D$3*$I$6</f>
        <v>3500000</v>
      </c>
      <c r="D14" s="2">
        <f t="shared" ref="D14:J14" si="1">$D$3*$I$6</f>
        <v>3500000</v>
      </c>
      <c r="E14" s="2">
        <f t="shared" si="1"/>
        <v>3500000</v>
      </c>
      <c r="F14" s="2">
        <f t="shared" si="1"/>
        <v>3500000</v>
      </c>
      <c r="G14" s="2">
        <f t="shared" si="1"/>
        <v>3500000</v>
      </c>
      <c r="H14" s="2">
        <f t="shared" si="1"/>
        <v>3500000</v>
      </c>
      <c r="I14" s="2">
        <f t="shared" si="1"/>
        <v>3500000</v>
      </c>
      <c r="J14" s="2">
        <f t="shared" si="1"/>
        <v>3500000</v>
      </c>
    </row>
    <row r="15" spans="1:19" x14ac:dyDescent="0.2">
      <c r="A15" t="s">
        <v>17</v>
      </c>
      <c r="B15" s="3">
        <f>-B12</f>
        <v>-3000000</v>
      </c>
      <c r="C15" s="2">
        <f>C13-C14</f>
        <v>1420000</v>
      </c>
      <c r="D15" s="2">
        <f t="shared" ref="D15:J15" si="2">D13-D14</f>
        <v>1420000</v>
      </c>
      <c r="E15" s="2">
        <f t="shared" si="2"/>
        <v>1420000</v>
      </c>
      <c r="F15" s="2">
        <f t="shared" si="2"/>
        <v>1420000</v>
      </c>
      <c r="G15" s="2">
        <f t="shared" si="2"/>
        <v>1420000</v>
      </c>
      <c r="H15" s="2">
        <f t="shared" si="2"/>
        <v>1420000</v>
      </c>
      <c r="I15" s="2">
        <f t="shared" si="2"/>
        <v>1420000</v>
      </c>
      <c r="J15" s="2">
        <f t="shared" si="2"/>
        <v>1420000</v>
      </c>
    </row>
    <row r="16" spans="1:19" x14ac:dyDescent="0.2">
      <c r="A16" t="s">
        <v>18</v>
      </c>
      <c r="B16" s="3">
        <f>$D$7*B15</f>
        <v>-840000.00000000012</v>
      </c>
      <c r="C16" s="3">
        <f>$D$7*C15</f>
        <v>397600.00000000006</v>
      </c>
      <c r="D16" s="3">
        <f t="shared" ref="D16:J16" si="3">$D$7*D15</f>
        <v>397600.00000000006</v>
      </c>
      <c r="E16" s="3">
        <f t="shared" si="3"/>
        <v>397600.00000000006</v>
      </c>
      <c r="F16" s="3">
        <f t="shared" si="3"/>
        <v>397600.00000000006</v>
      </c>
      <c r="G16" s="3">
        <f t="shared" si="3"/>
        <v>397600.00000000006</v>
      </c>
      <c r="H16" s="3">
        <f t="shared" si="3"/>
        <v>397600.00000000006</v>
      </c>
      <c r="I16" s="3">
        <f t="shared" si="3"/>
        <v>397600.00000000006</v>
      </c>
      <c r="J16" s="3">
        <f t="shared" si="3"/>
        <v>397600.00000000006</v>
      </c>
    </row>
    <row r="17" spans="1:10" x14ac:dyDescent="0.2">
      <c r="A17" t="s">
        <v>19</v>
      </c>
      <c r="B17" s="3">
        <f>B15-B16</f>
        <v>-2160000</v>
      </c>
      <c r="C17" s="3">
        <f>C15-C16</f>
        <v>1022400</v>
      </c>
      <c r="D17" s="3">
        <f t="shared" ref="D17:J17" si="4">D15-D16</f>
        <v>1022400</v>
      </c>
      <c r="E17" s="3">
        <f t="shared" si="4"/>
        <v>1022400</v>
      </c>
      <c r="F17" s="3">
        <f t="shared" si="4"/>
        <v>1022400</v>
      </c>
      <c r="G17" s="3">
        <f t="shared" si="4"/>
        <v>1022400</v>
      </c>
      <c r="H17" s="3">
        <f t="shared" si="4"/>
        <v>1022400</v>
      </c>
      <c r="I17" s="3">
        <f t="shared" si="4"/>
        <v>1022400</v>
      </c>
      <c r="J17" s="3">
        <f t="shared" si="4"/>
        <v>1022400</v>
      </c>
    </row>
    <row r="18" spans="1:10" x14ac:dyDescent="0.2">
      <c r="A18" t="s">
        <v>20</v>
      </c>
      <c r="B18">
        <f>EXP(-B11*$D$8)</f>
        <v>1</v>
      </c>
      <c r="C18">
        <f t="shared" ref="C18:J18" si="5">EXP(-C11*$D$8)</f>
        <v>0.89583413529652822</v>
      </c>
      <c r="D18">
        <f t="shared" si="5"/>
        <v>0.80251879796247849</v>
      </c>
      <c r="E18">
        <f t="shared" si="5"/>
        <v>0.71892373343192617</v>
      </c>
      <c r="F18">
        <f t="shared" si="5"/>
        <v>0.64403642108314141</v>
      </c>
      <c r="G18">
        <f t="shared" si="5"/>
        <v>0.57694981038048665</v>
      </c>
      <c r="H18">
        <f t="shared" si="5"/>
        <v>0.51685133449169918</v>
      </c>
      <c r="I18">
        <f t="shared" si="5"/>
        <v>0.46301306831122807</v>
      </c>
      <c r="J18">
        <f t="shared" si="5"/>
        <v>0.41478291168158138</v>
      </c>
    </row>
    <row r="19" spans="1:10" x14ac:dyDescent="0.2">
      <c r="A19" t="s">
        <v>21</v>
      </c>
      <c r="B19" s="3">
        <f>B17*B18</f>
        <v>-2160000</v>
      </c>
      <c r="C19" s="3">
        <f t="shared" ref="C19:J19" si="6">C17*C18</f>
        <v>915900.81992717041</v>
      </c>
      <c r="D19" s="3">
        <f t="shared" si="6"/>
        <v>820495.21903683804</v>
      </c>
      <c r="E19" s="3">
        <f t="shared" si="6"/>
        <v>735027.62506080128</v>
      </c>
      <c r="F19" s="3">
        <f t="shared" si="6"/>
        <v>658462.83691540372</v>
      </c>
      <c r="G19" s="3">
        <f t="shared" si="6"/>
        <v>589873.48613300954</v>
      </c>
      <c r="H19" s="3">
        <f t="shared" si="6"/>
        <v>528428.80438431329</v>
      </c>
      <c r="I19" s="3">
        <f t="shared" si="6"/>
        <v>473384.5610413996</v>
      </c>
      <c r="J19" s="3">
        <f t="shared" si="6"/>
        <v>424074.0489032488</v>
      </c>
    </row>
    <row r="20" spans="1:10" x14ac:dyDescent="0.2">
      <c r="A20" s="4">
        <f>SUM(B19:J19)</f>
        <v>2985647.4014021847</v>
      </c>
    </row>
    <row r="23" spans="1:10" x14ac:dyDescent="0.2">
      <c r="A23" t="s">
        <v>22</v>
      </c>
    </row>
    <row r="24" spans="1:10" x14ac:dyDescent="0.2">
      <c r="A24" t="s">
        <v>24</v>
      </c>
    </row>
    <row r="26" spans="1:10" x14ac:dyDescent="0.2">
      <c r="A26" t="s">
        <v>25</v>
      </c>
    </row>
    <row r="28" spans="1:10" x14ac:dyDescent="0.2">
      <c r="A28" t="s">
        <v>26</v>
      </c>
    </row>
    <row r="30" spans="1:10" x14ac:dyDescent="0.2">
      <c r="A30" t="s">
        <v>27</v>
      </c>
      <c r="B30" t="s">
        <v>42</v>
      </c>
      <c r="D30" s="7">
        <v>0.4</v>
      </c>
      <c r="E30" t="s">
        <v>35</v>
      </c>
      <c r="F30">
        <v>0.75</v>
      </c>
      <c r="G30" t="s">
        <v>43</v>
      </c>
    </row>
    <row r="31" spans="1:10" x14ac:dyDescent="0.2">
      <c r="A31" t="s">
        <v>29</v>
      </c>
      <c r="B31">
        <v>0</v>
      </c>
      <c r="C31">
        <v>1</v>
      </c>
      <c r="D31">
        <v>2</v>
      </c>
      <c r="E31">
        <v>3</v>
      </c>
      <c r="F31">
        <v>4</v>
      </c>
      <c r="G31">
        <v>5</v>
      </c>
      <c r="H31">
        <v>6</v>
      </c>
      <c r="I31">
        <v>7</v>
      </c>
      <c r="J31">
        <v>8</v>
      </c>
    </row>
    <row r="32" spans="1:10" x14ac:dyDescent="0.2">
      <c r="A32" t="s">
        <v>13</v>
      </c>
      <c r="B32" s="1">
        <v>3000000</v>
      </c>
    </row>
    <row r="33" spans="1:10" x14ac:dyDescent="0.2">
      <c r="A33" t="s">
        <v>14</v>
      </c>
      <c r="C33" s="1">
        <f>$I$6*$F$5*$F$30</f>
        <v>3000000</v>
      </c>
      <c r="D33" s="1">
        <f t="shared" ref="D33:J33" si="7">$I$6*$F$5*$F$30</f>
        <v>3000000</v>
      </c>
      <c r="E33" s="1">
        <f t="shared" si="7"/>
        <v>3000000</v>
      </c>
      <c r="F33" s="1">
        <f t="shared" si="7"/>
        <v>3000000</v>
      </c>
      <c r="G33" s="1">
        <f t="shared" si="7"/>
        <v>3000000</v>
      </c>
      <c r="H33" s="1">
        <f t="shared" si="7"/>
        <v>3000000</v>
      </c>
      <c r="I33" s="1">
        <f t="shared" si="7"/>
        <v>3000000</v>
      </c>
      <c r="J33" s="1">
        <f t="shared" si="7"/>
        <v>3000000</v>
      </c>
    </row>
    <row r="34" spans="1:10" x14ac:dyDescent="0.2">
      <c r="A34" t="s">
        <v>16</v>
      </c>
      <c r="C34" s="2">
        <f>$D$3*$I$6</f>
        <v>3500000</v>
      </c>
      <c r="D34" s="2">
        <f t="shared" ref="D34:J34" si="8">$D$3*$I$6</f>
        <v>3500000</v>
      </c>
      <c r="E34" s="2">
        <f t="shared" si="8"/>
        <v>3500000</v>
      </c>
      <c r="F34" s="2">
        <f t="shared" si="8"/>
        <v>3500000</v>
      </c>
      <c r="G34" s="2">
        <f t="shared" si="8"/>
        <v>3500000</v>
      </c>
      <c r="H34" s="2">
        <f t="shared" si="8"/>
        <v>3500000</v>
      </c>
      <c r="I34" s="2">
        <f t="shared" si="8"/>
        <v>3500000</v>
      </c>
      <c r="J34" s="2">
        <f t="shared" si="8"/>
        <v>3500000</v>
      </c>
    </row>
    <row r="35" spans="1:10" x14ac:dyDescent="0.2">
      <c r="A35" t="s">
        <v>17</v>
      </c>
      <c r="B35" s="3">
        <f>-B32</f>
        <v>-3000000</v>
      </c>
      <c r="C35" s="2">
        <f>C33-C34</f>
        <v>-500000</v>
      </c>
      <c r="D35" s="2">
        <f t="shared" ref="D35:J35" si="9">D33-D34</f>
        <v>-500000</v>
      </c>
      <c r="E35" s="2">
        <f t="shared" si="9"/>
        <v>-500000</v>
      </c>
      <c r="F35" s="2">
        <f t="shared" si="9"/>
        <v>-500000</v>
      </c>
      <c r="G35" s="2">
        <f t="shared" si="9"/>
        <v>-500000</v>
      </c>
      <c r="H35" s="2">
        <f t="shared" si="9"/>
        <v>-500000</v>
      </c>
      <c r="I35" s="2">
        <f t="shared" si="9"/>
        <v>-500000</v>
      </c>
      <c r="J35" s="2">
        <f t="shared" si="9"/>
        <v>-500000</v>
      </c>
    </row>
    <row r="36" spans="1:10" x14ac:dyDescent="0.2">
      <c r="A36" t="s">
        <v>18</v>
      </c>
      <c r="B36" s="3">
        <f>$D$7*B35</f>
        <v>-840000.00000000012</v>
      </c>
      <c r="C36" s="3">
        <f>$D$7*C35</f>
        <v>-140000</v>
      </c>
      <c r="D36" s="3">
        <f t="shared" ref="D36:J36" si="10">$D$7*D35</f>
        <v>-140000</v>
      </c>
      <c r="E36" s="3">
        <f t="shared" si="10"/>
        <v>-140000</v>
      </c>
      <c r="F36" s="3">
        <f t="shared" si="10"/>
        <v>-140000</v>
      </c>
      <c r="G36" s="3">
        <f t="shared" si="10"/>
        <v>-140000</v>
      </c>
      <c r="H36" s="3">
        <f t="shared" si="10"/>
        <v>-140000</v>
      </c>
      <c r="I36" s="3">
        <f t="shared" si="10"/>
        <v>-140000</v>
      </c>
      <c r="J36" s="3">
        <f t="shared" si="10"/>
        <v>-140000</v>
      </c>
    </row>
    <row r="37" spans="1:10" x14ac:dyDescent="0.2">
      <c r="A37" t="s">
        <v>19</v>
      </c>
      <c r="B37" s="3">
        <f>B35-B36</f>
        <v>-2160000</v>
      </c>
      <c r="C37" s="3">
        <f>C35-C36</f>
        <v>-360000</v>
      </c>
      <c r="D37" s="3">
        <f t="shared" ref="D37:J37" si="11">D35-D36</f>
        <v>-360000</v>
      </c>
      <c r="E37" s="3">
        <f t="shared" si="11"/>
        <v>-360000</v>
      </c>
      <c r="F37" s="3">
        <f t="shared" si="11"/>
        <v>-360000</v>
      </c>
      <c r="G37" s="3">
        <f t="shared" si="11"/>
        <v>-360000</v>
      </c>
      <c r="H37" s="3">
        <f t="shared" si="11"/>
        <v>-360000</v>
      </c>
      <c r="I37" s="3">
        <f t="shared" si="11"/>
        <v>-360000</v>
      </c>
      <c r="J37" s="3">
        <f t="shared" si="11"/>
        <v>-360000</v>
      </c>
    </row>
    <row r="38" spans="1:10" x14ac:dyDescent="0.2">
      <c r="A38" t="s">
        <v>20</v>
      </c>
      <c r="B38">
        <f>EXP(-B31*$D$8)</f>
        <v>1</v>
      </c>
      <c r="C38">
        <f t="shared" ref="C38:J38" si="12">EXP(-C31*$D$8)</f>
        <v>0.89583413529652822</v>
      </c>
      <c r="D38">
        <f t="shared" si="12"/>
        <v>0.80251879796247849</v>
      </c>
      <c r="E38">
        <f t="shared" si="12"/>
        <v>0.71892373343192617</v>
      </c>
      <c r="F38">
        <f t="shared" si="12"/>
        <v>0.64403642108314141</v>
      </c>
      <c r="G38">
        <f t="shared" si="12"/>
        <v>0.57694981038048665</v>
      </c>
      <c r="H38">
        <f t="shared" si="12"/>
        <v>0.51685133449169918</v>
      </c>
      <c r="I38">
        <f t="shared" si="12"/>
        <v>0.46301306831122807</v>
      </c>
      <c r="J38">
        <f t="shared" si="12"/>
        <v>0.41478291168158138</v>
      </c>
    </row>
    <row r="39" spans="1:10" x14ac:dyDescent="0.2">
      <c r="A39" t="s">
        <v>21</v>
      </c>
      <c r="B39" s="3">
        <f>B37*B38</f>
        <v>-2160000</v>
      </c>
      <c r="C39" s="3">
        <f t="shared" ref="C39:J39" si="13">C37*C38</f>
        <v>-322500.28870675014</v>
      </c>
      <c r="D39" s="3">
        <f t="shared" si="13"/>
        <v>-288906.76726649224</v>
      </c>
      <c r="E39" s="3">
        <f t="shared" si="13"/>
        <v>-258812.54403549343</v>
      </c>
      <c r="F39" s="3">
        <f t="shared" si="13"/>
        <v>-231853.11158993089</v>
      </c>
      <c r="G39" s="3">
        <f t="shared" si="13"/>
        <v>-207701.93173697518</v>
      </c>
      <c r="H39" s="3">
        <f t="shared" si="13"/>
        <v>-186066.48041701171</v>
      </c>
      <c r="I39" s="3">
        <f t="shared" si="13"/>
        <v>-166684.70459204211</v>
      </c>
      <c r="J39" s="3">
        <f t="shared" si="13"/>
        <v>-149321.84820536929</v>
      </c>
    </row>
    <row r="40" spans="1:10" x14ac:dyDescent="0.2">
      <c r="A40" s="4">
        <f>SUM(B39:J39)</f>
        <v>-3971847.6765500652</v>
      </c>
      <c r="B40" t="s">
        <v>34</v>
      </c>
      <c r="I40" s="6">
        <v>0</v>
      </c>
    </row>
    <row r="42" spans="1:10" x14ac:dyDescent="0.2">
      <c r="A42" t="s">
        <v>30</v>
      </c>
      <c r="B42">
        <f>G4</f>
        <v>1</v>
      </c>
      <c r="C42" t="str">
        <f t="shared" ref="C42:E42" si="14">H4</f>
        <v xml:space="preserve">euro buys </v>
      </c>
      <c r="D42">
        <f t="shared" si="14"/>
        <v>1.23</v>
      </c>
      <c r="E42" t="str">
        <f t="shared" si="14"/>
        <v xml:space="preserve"> US dollars</v>
      </c>
      <c r="F42" s="7">
        <v>0.2</v>
      </c>
      <c r="G42" t="s">
        <v>35</v>
      </c>
    </row>
    <row r="44" spans="1:10" x14ac:dyDescent="0.2">
      <c r="A44" t="str">
        <f>A11</f>
        <v>Time Line:</v>
      </c>
      <c r="B44">
        <f t="shared" ref="B44:I44" si="15">B11</f>
        <v>0</v>
      </c>
      <c r="C44">
        <f t="shared" si="15"/>
        <v>1</v>
      </c>
      <c r="D44">
        <f t="shared" si="15"/>
        <v>2</v>
      </c>
      <c r="E44">
        <f t="shared" si="15"/>
        <v>3</v>
      </c>
      <c r="F44">
        <f t="shared" si="15"/>
        <v>4</v>
      </c>
      <c r="G44">
        <f t="shared" si="15"/>
        <v>5</v>
      </c>
      <c r="H44">
        <f t="shared" si="15"/>
        <v>6</v>
      </c>
      <c r="I44">
        <f t="shared" si="15"/>
        <v>7</v>
      </c>
      <c r="J44">
        <f>J11</f>
        <v>8</v>
      </c>
    </row>
    <row r="45" spans="1:10" x14ac:dyDescent="0.2">
      <c r="A45" t="str">
        <f t="shared" ref="A45:J53" si="16">A12</f>
        <v>Fixed Cost:</v>
      </c>
      <c r="B45" s="3">
        <f t="shared" si="16"/>
        <v>3000000</v>
      </c>
      <c r="C45" s="3">
        <f t="shared" si="16"/>
        <v>0</v>
      </c>
      <c r="D45" s="3">
        <f t="shared" si="16"/>
        <v>0</v>
      </c>
      <c r="E45" s="3">
        <f t="shared" si="16"/>
        <v>0</v>
      </c>
      <c r="F45" s="3">
        <f t="shared" si="16"/>
        <v>0</v>
      </c>
      <c r="G45" s="3">
        <f t="shared" si="16"/>
        <v>0</v>
      </c>
      <c r="H45" s="3">
        <f t="shared" si="16"/>
        <v>0</v>
      </c>
      <c r="I45" s="3">
        <f t="shared" si="16"/>
        <v>0</v>
      </c>
      <c r="J45" s="3">
        <f t="shared" si="16"/>
        <v>0</v>
      </c>
    </row>
    <row r="46" spans="1:10" x14ac:dyDescent="0.2">
      <c r="A46" t="str">
        <f t="shared" si="16"/>
        <v>Revs:</v>
      </c>
      <c r="B46" s="3">
        <f t="shared" si="16"/>
        <v>0</v>
      </c>
      <c r="C46" s="3">
        <f t="shared" si="16"/>
        <v>4920000</v>
      </c>
      <c r="D46" s="3">
        <f t="shared" si="16"/>
        <v>4920000</v>
      </c>
      <c r="E46" s="3">
        <f t="shared" si="16"/>
        <v>4920000</v>
      </c>
      <c r="F46" s="3">
        <f t="shared" si="16"/>
        <v>4920000</v>
      </c>
      <c r="G46" s="3">
        <f t="shared" si="16"/>
        <v>4920000</v>
      </c>
      <c r="H46" s="3">
        <f t="shared" si="16"/>
        <v>4920000</v>
      </c>
      <c r="I46" s="3">
        <f t="shared" si="16"/>
        <v>4920000</v>
      </c>
      <c r="J46" s="3">
        <f t="shared" si="16"/>
        <v>4920000</v>
      </c>
    </row>
    <row r="47" spans="1:10" x14ac:dyDescent="0.2">
      <c r="A47" t="str">
        <f t="shared" si="16"/>
        <v>Var Costs:</v>
      </c>
      <c r="B47" s="3">
        <f t="shared" si="16"/>
        <v>0</v>
      </c>
      <c r="C47" s="3">
        <f t="shared" si="16"/>
        <v>3500000</v>
      </c>
      <c r="D47" s="3">
        <f t="shared" si="16"/>
        <v>3500000</v>
      </c>
      <c r="E47" s="3">
        <f t="shared" si="16"/>
        <v>3500000</v>
      </c>
      <c r="F47" s="3">
        <f t="shared" si="16"/>
        <v>3500000</v>
      </c>
      <c r="G47" s="3">
        <f t="shared" si="16"/>
        <v>3500000</v>
      </c>
      <c r="H47" s="3">
        <f t="shared" si="16"/>
        <v>3500000</v>
      </c>
      <c r="I47" s="3">
        <f t="shared" si="16"/>
        <v>3500000</v>
      </c>
      <c r="J47" s="3">
        <f t="shared" si="16"/>
        <v>3500000</v>
      </c>
    </row>
    <row r="48" spans="1:10" x14ac:dyDescent="0.2">
      <c r="A48" t="str">
        <f t="shared" si="16"/>
        <v>Inc Before Tax:</v>
      </c>
      <c r="B48" s="3">
        <f t="shared" si="16"/>
        <v>-3000000</v>
      </c>
      <c r="C48" s="3">
        <f t="shared" si="16"/>
        <v>1420000</v>
      </c>
      <c r="D48" s="3">
        <f t="shared" si="16"/>
        <v>1420000</v>
      </c>
      <c r="E48" s="3">
        <f t="shared" si="16"/>
        <v>1420000</v>
      </c>
      <c r="F48" s="3">
        <f t="shared" si="16"/>
        <v>1420000</v>
      </c>
      <c r="G48" s="3">
        <f t="shared" si="16"/>
        <v>1420000</v>
      </c>
      <c r="H48" s="3">
        <f t="shared" si="16"/>
        <v>1420000</v>
      </c>
      <c r="I48" s="3">
        <f t="shared" si="16"/>
        <v>1420000</v>
      </c>
      <c r="J48" s="3">
        <f t="shared" si="16"/>
        <v>1420000</v>
      </c>
    </row>
    <row r="49" spans="1:11" x14ac:dyDescent="0.2">
      <c r="A49" t="str">
        <f t="shared" si="16"/>
        <v>Inc Tax:</v>
      </c>
      <c r="B49" s="3">
        <f t="shared" si="16"/>
        <v>-840000.00000000012</v>
      </c>
      <c r="C49" s="3">
        <f t="shared" si="16"/>
        <v>397600.00000000006</v>
      </c>
      <c r="D49" s="3">
        <f t="shared" si="16"/>
        <v>397600.00000000006</v>
      </c>
      <c r="E49" s="3">
        <f t="shared" si="16"/>
        <v>397600.00000000006</v>
      </c>
      <c r="F49" s="3">
        <f t="shared" si="16"/>
        <v>397600.00000000006</v>
      </c>
      <c r="G49" s="3">
        <f t="shared" si="16"/>
        <v>397600.00000000006</v>
      </c>
      <c r="H49" s="3">
        <f t="shared" si="16"/>
        <v>397600.00000000006</v>
      </c>
      <c r="I49" s="3">
        <f t="shared" si="16"/>
        <v>397600.00000000006</v>
      </c>
      <c r="J49" s="3">
        <f t="shared" si="16"/>
        <v>397600.00000000006</v>
      </c>
    </row>
    <row r="50" spans="1:11" x14ac:dyDescent="0.2">
      <c r="A50" t="str">
        <f t="shared" si="16"/>
        <v>Free Cash Flow:</v>
      </c>
      <c r="B50" s="3">
        <f t="shared" si="16"/>
        <v>-2160000</v>
      </c>
      <c r="C50" s="3">
        <f t="shared" si="16"/>
        <v>1022400</v>
      </c>
      <c r="D50" s="3">
        <f t="shared" si="16"/>
        <v>1022400</v>
      </c>
      <c r="E50" s="3">
        <f t="shared" si="16"/>
        <v>1022400</v>
      </c>
      <c r="F50" s="3">
        <f t="shared" si="16"/>
        <v>1022400</v>
      </c>
      <c r="G50" s="3">
        <f t="shared" si="16"/>
        <v>1022400</v>
      </c>
      <c r="H50" s="3">
        <f t="shared" si="16"/>
        <v>1022400</v>
      </c>
      <c r="I50" s="3">
        <f t="shared" si="16"/>
        <v>1022400</v>
      </c>
      <c r="J50" s="3">
        <f t="shared" si="16"/>
        <v>1022400</v>
      </c>
    </row>
    <row r="51" spans="1:11" x14ac:dyDescent="0.2">
      <c r="A51" t="str">
        <f t="shared" si="16"/>
        <v>df (@wacc):</v>
      </c>
      <c r="B51" s="3">
        <f t="shared" si="16"/>
        <v>1</v>
      </c>
      <c r="C51" s="3">
        <f t="shared" si="16"/>
        <v>0.89583413529652822</v>
      </c>
      <c r="D51" s="3">
        <f t="shared" si="16"/>
        <v>0.80251879796247849</v>
      </c>
      <c r="E51" s="3">
        <f t="shared" si="16"/>
        <v>0.71892373343192617</v>
      </c>
      <c r="F51" s="3">
        <f t="shared" si="16"/>
        <v>0.64403642108314141</v>
      </c>
      <c r="G51" s="3">
        <f t="shared" si="16"/>
        <v>0.57694981038048665</v>
      </c>
      <c r="H51" s="3">
        <f t="shared" si="16"/>
        <v>0.51685133449169918</v>
      </c>
      <c r="I51" s="3">
        <f t="shared" si="16"/>
        <v>0.46301306831122807</v>
      </c>
      <c r="J51" s="3">
        <f t="shared" si="16"/>
        <v>0.41478291168158138</v>
      </c>
    </row>
    <row r="52" spans="1:11" x14ac:dyDescent="0.2">
      <c r="A52" t="str">
        <f t="shared" si="16"/>
        <v>PV(E(CF)):</v>
      </c>
      <c r="B52" s="3">
        <f t="shared" si="16"/>
        <v>-2160000</v>
      </c>
      <c r="C52" s="3">
        <f t="shared" si="16"/>
        <v>915900.81992717041</v>
      </c>
      <c r="D52" s="3">
        <f t="shared" si="16"/>
        <v>820495.21903683804</v>
      </c>
      <c r="E52" s="3">
        <f t="shared" si="16"/>
        <v>735027.62506080128</v>
      </c>
      <c r="F52" s="3">
        <f t="shared" si="16"/>
        <v>658462.83691540372</v>
      </c>
      <c r="G52" s="3">
        <f t="shared" si="16"/>
        <v>589873.48613300954</v>
      </c>
      <c r="H52" s="3">
        <f t="shared" si="16"/>
        <v>528428.80438431329</v>
      </c>
      <c r="I52" s="3">
        <f t="shared" si="16"/>
        <v>473384.5610413996</v>
      </c>
      <c r="J52" s="3">
        <f t="shared" si="16"/>
        <v>424074.0489032488</v>
      </c>
    </row>
    <row r="53" spans="1:11" x14ac:dyDescent="0.2">
      <c r="A53" s="4">
        <f t="shared" si="16"/>
        <v>2985647.4014021847</v>
      </c>
      <c r="B53" s="3"/>
    </row>
    <row r="54" spans="1:11" x14ac:dyDescent="0.2">
      <c r="B54" s="3"/>
    </row>
    <row r="55" spans="1:11" x14ac:dyDescent="0.2">
      <c r="B55" s="3"/>
    </row>
    <row r="56" spans="1:11" x14ac:dyDescent="0.2">
      <c r="A56" t="s">
        <v>31</v>
      </c>
      <c r="B56">
        <f>B42</f>
        <v>1</v>
      </c>
      <c r="C56" t="str">
        <f t="shared" ref="C56:E56" si="17">C42</f>
        <v xml:space="preserve">euro buys </v>
      </c>
      <c r="D56">
        <f>1.46+0.25</f>
        <v>1.71</v>
      </c>
      <c r="E56" t="str">
        <f t="shared" si="17"/>
        <v xml:space="preserve"> US dollars</v>
      </c>
      <c r="F56" s="7">
        <f>1-D30-F42</f>
        <v>0.39999999999999997</v>
      </c>
      <c r="G56" t="s">
        <v>36</v>
      </c>
      <c r="H56" s="8" t="s">
        <v>37</v>
      </c>
      <c r="I56" s="8"/>
      <c r="J56" s="8"/>
      <c r="K56" s="8">
        <f>D56*F56+D42*F42+F30*D30</f>
        <v>1.23</v>
      </c>
    </row>
    <row r="57" spans="1:11" x14ac:dyDescent="0.2">
      <c r="B57" s="3"/>
    </row>
    <row r="58" spans="1:11" x14ac:dyDescent="0.2">
      <c r="A58" t="str">
        <f>A44</f>
        <v>Time Line:</v>
      </c>
      <c r="B58">
        <f t="shared" ref="B58:J58" si="18">B44</f>
        <v>0</v>
      </c>
      <c r="C58">
        <f t="shared" si="18"/>
        <v>1</v>
      </c>
      <c r="D58">
        <f t="shared" si="18"/>
        <v>2</v>
      </c>
      <c r="E58">
        <f t="shared" si="18"/>
        <v>3</v>
      </c>
      <c r="F58">
        <f t="shared" si="18"/>
        <v>4</v>
      </c>
      <c r="G58">
        <f t="shared" si="18"/>
        <v>5</v>
      </c>
      <c r="H58">
        <f t="shared" si="18"/>
        <v>6</v>
      </c>
      <c r="I58">
        <f t="shared" si="18"/>
        <v>7</v>
      </c>
      <c r="J58">
        <f t="shared" si="18"/>
        <v>8</v>
      </c>
    </row>
    <row r="59" spans="1:11" x14ac:dyDescent="0.2">
      <c r="A59" t="str">
        <f t="shared" ref="A59:J66" si="19">A45</f>
        <v>Fixed Cost:</v>
      </c>
      <c r="B59" s="3">
        <f t="shared" si="19"/>
        <v>3000000</v>
      </c>
    </row>
    <row r="60" spans="1:11" x14ac:dyDescent="0.2">
      <c r="A60" t="str">
        <f t="shared" si="19"/>
        <v>Revs:</v>
      </c>
      <c r="B60">
        <f t="shared" si="19"/>
        <v>0</v>
      </c>
      <c r="C60" s="3">
        <f>I6*F5*D56</f>
        <v>6840000</v>
      </c>
      <c r="D60" s="3">
        <f>C60</f>
        <v>6840000</v>
      </c>
      <c r="E60" s="3">
        <f t="shared" ref="E60:J60" si="20">D60</f>
        <v>6840000</v>
      </c>
      <c r="F60" s="3">
        <f t="shared" si="20"/>
        <v>6840000</v>
      </c>
      <c r="G60" s="3">
        <f t="shared" si="20"/>
        <v>6840000</v>
      </c>
      <c r="H60" s="3">
        <f t="shared" si="20"/>
        <v>6840000</v>
      </c>
      <c r="I60" s="3">
        <f t="shared" si="20"/>
        <v>6840000</v>
      </c>
      <c r="J60" s="3">
        <f t="shared" si="20"/>
        <v>6840000</v>
      </c>
    </row>
    <row r="61" spans="1:11" x14ac:dyDescent="0.2">
      <c r="A61" t="str">
        <f t="shared" si="19"/>
        <v>Var Costs:</v>
      </c>
      <c r="B61">
        <f t="shared" si="19"/>
        <v>0</v>
      </c>
      <c r="C61" s="3">
        <f>C47</f>
        <v>3500000</v>
      </c>
      <c r="D61" s="3">
        <f t="shared" ref="D61:J61" si="21">D47</f>
        <v>3500000</v>
      </c>
      <c r="E61" s="3">
        <f t="shared" si="21"/>
        <v>3500000</v>
      </c>
      <c r="F61" s="3">
        <f t="shared" si="21"/>
        <v>3500000</v>
      </c>
      <c r="G61" s="3">
        <f t="shared" si="21"/>
        <v>3500000</v>
      </c>
      <c r="H61" s="3">
        <f t="shared" si="21"/>
        <v>3500000</v>
      </c>
      <c r="I61" s="3">
        <f t="shared" si="21"/>
        <v>3500000</v>
      </c>
      <c r="J61" s="3">
        <f t="shared" si="21"/>
        <v>3500000</v>
      </c>
    </row>
    <row r="62" spans="1:11" x14ac:dyDescent="0.2">
      <c r="A62" t="str">
        <f t="shared" si="19"/>
        <v>Inc Before Tax:</v>
      </c>
      <c r="B62" s="3">
        <f t="shared" si="19"/>
        <v>-3000000</v>
      </c>
      <c r="C62" s="3">
        <f>C60-C61</f>
        <v>3340000</v>
      </c>
      <c r="D62" s="3">
        <f t="shared" ref="D62:J62" si="22">D60-D61</f>
        <v>3340000</v>
      </c>
      <c r="E62" s="3">
        <f t="shared" si="22"/>
        <v>3340000</v>
      </c>
      <c r="F62" s="3">
        <f t="shared" si="22"/>
        <v>3340000</v>
      </c>
      <c r="G62" s="3">
        <f t="shared" si="22"/>
        <v>3340000</v>
      </c>
      <c r="H62" s="3">
        <f t="shared" si="22"/>
        <v>3340000</v>
      </c>
      <c r="I62" s="3">
        <f t="shared" si="22"/>
        <v>3340000</v>
      </c>
      <c r="J62" s="3">
        <f t="shared" si="22"/>
        <v>3340000</v>
      </c>
    </row>
    <row r="63" spans="1:11" x14ac:dyDescent="0.2">
      <c r="A63" t="str">
        <f t="shared" si="19"/>
        <v>Inc Tax:</v>
      </c>
      <c r="B63" s="3">
        <f t="shared" si="19"/>
        <v>-840000.00000000012</v>
      </c>
      <c r="C63" s="3">
        <f>C62*$D$7</f>
        <v>935200.00000000012</v>
      </c>
      <c r="D63" s="3">
        <f t="shared" ref="D63:J63" si="23">D62*$D$7</f>
        <v>935200.00000000012</v>
      </c>
      <c r="E63" s="3">
        <f t="shared" si="23"/>
        <v>935200.00000000012</v>
      </c>
      <c r="F63" s="3">
        <f t="shared" si="23"/>
        <v>935200.00000000012</v>
      </c>
      <c r="G63" s="3">
        <f t="shared" si="23"/>
        <v>935200.00000000012</v>
      </c>
      <c r="H63" s="3">
        <f t="shared" si="23"/>
        <v>935200.00000000012</v>
      </c>
      <c r="I63" s="3">
        <f t="shared" si="23"/>
        <v>935200.00000000012</v>
      </c>
      <c r="J63" s="3">
        <f t="shared" si="23"/>
        <v>935200.00000000012</v>
      </c>
    </row>
    <row r="64" spans="1:11" x14ac:dyDescent="0.2">
      <c r="A64" t="str">
        <f t="shared" si="19"/>
        <v>Free Cash Flow:</v>
      </c>
      <c r="B64" s="3">
        <f t="shared" si="19"/>
        <v>-2160000</v>
      </c>
      <c r="C64" s="3">
        <f>C62-C63</f>
        <v>2404800</v>
      </c>
      <c r="D64" s="3">
        <f t="shared" ref="D64:J64" si="24">D62-D63</f>
        <v>2404800</v>
      </c>
      <c r="E64" s="3">
        <f t="shared" si="24"/>
        <v>2404800</v>
      </c>
      <c r="F64" s="3">
        <f t="shared" si="24"/>
        <v>2404800</v>
      </c>
      <c r="G64" s="3">
        <f t="shared" si="24"/>
        <v>2404800</v>
      </c>
      <c r="H64" s="3">
        <f t="shared" si="24"/>
        <v>2404800</v>
      </c>
      <c r="I64" s="3">
        <f t="shared" si="24"/>
        <v>2404800</v>
      </c>
      <c r="J64" s="3">
        <f t="shared" si="24"/>
        <v>2404800</v>
      </c>
    </row>
    <row r="65" spans="1:10" x14ac:dyDescent="0.2">
      <c r="A65" t="str">
        <f t="shared" si="19"/>
        <v>df (@wacc):</v>
      </c>
      <c r="B65">
        <f t="shared" si="19"/>
        <v>1</v>
      </c>
      <c r="C65">
        <f t="shared" si="19"/>
        <v>0.89583413529652822</v>
      </c>
      <c r="D65">
        <f t="shared" si="19"/>
        <v>0.80251879796247849</v>
      </c>
      <c r="E65">
        <f t="shared" si="19"/>
        <v>0.71892373343192617</v>
      </c>
      <c r="F65">
        <f t="shared" si="19"/>
        <v>0.64403642108314141</v>
      </c>
      <c r="G65">
        <f t="shared" si="19"/>
        <v>0.57694981038048665</v>
      </c>
      <c r="H65">
        <f t="shared" si="19"/>
        <v>0.51685133449169918</v>
      </c>
      <c r="I65">
        <f t="shared" si="19"/>
        <v>0.46301306831122807</v>
      </c>
      <c r="J65">
        <f t="shared" si="19"/>
        <v>0.41478291168158138</v>
      </c>
    </row>
    <row r="66" spans="1:10" x14ac:dyDescent="0.2">
      <c r="A66" t="str">
        <f t="shared" si="19"/>
        <v>PV(E(CF)):</v>
      </c>
      <c r="B66" s="3">
        <f t="shared" si="19"/>
        <v>-2160000</v>
      </c>
      <c r="C66" s="5">
        <f>C64*C65</f>
        <v>2154301.928561091</v>
      </c>
      <c r="D66" s="5">
        <f t="shared" ref="D66:J66" si="25">D64*D65</f>
        <v>1929897.2053401682</v>
      </c>
      <c r="E66" s="5">
        <f t="shared" si="25"/>
        <v>1728867.794157096</v>
      </c>
      <c r="F66" s="5">
        <f t="shared" si="25"/>
        <v>1548778.7854207384</v>
      </c>
      <c r="G66" s="5">
        <f t="shared" si="25"/>
        <v>1387448.9040029943</v>
      </c>
      <c r="H66" s="5">
        <f t="shared" si="25"/>
        <v>1242924.0891856381</v>
      </c>
      <c r="I66" s="5">
        <f t="shared" si="25"/>
        <v>1113453.8266748413</v>
      </c>
      <c r="J66" s="5">
        <f t="shared" si="25"/>
        <v>997469.94601186691</v>
      </c>
    </row>
    <row r="67" spans="1:10" x14ac:dyDescent="0.2">
      <c r="A67" s="4">
        <f>SUM(B66:J66)</f>
        <v>9943142.4793544337</v>
      </c>
    </row>
    <row r="69" spans="1:10" x14ac:dyDescent="0.2">
      <c r="A69" t="s">
        <v>32</v>
      </c>
    </row>
    <row r="70" spans="1:10" x14ac:dyDescent="0.2">
      <c r="A70" t="s">
        <v>12</v>
      </c>
      <c r="B70">
        <v>0</v>
      </c>
      <c r="C70">
        <v>1</v>
      </c>
    </row>
    <row r="71" spans="1:10" x14ac:dyDescent="0.2">
      <c r="A71" t="s">
        <v>33</v>
      </c>
      <c r="C71" s="5">
        <f>D308*I40+F42*A53+F56*A67</f>
        <v>4574386.4720222102</v>
      </c>
    </row>
    <row r="72" spans="1:10" x14ac:dyDescent="0.2">
      <c r="A72" t="s">
        <v>38</v>
      </c>
      <c r="B72">
        <f>B65</f>
        <v>1</v>
      </c>
      <c r="C72">
        <f>C65</f>
        <v>0.89583413529652822</v>
      </c>
    </row>
    <row r="73" spans="1:10" x14ac:dyDescent="0.2">
      <c r="A73" t="s">
        <v>39</v>
      </c>
      <c r="C73" s="5">
        <f>C71*C72</f>
        <v>4097891.5496761529</v>
      </c>
    </row>
    <row r="74" spans="1:10" x14ac:dyDescent="0.2">
      <c r="A74" t="s">
        <v>40</v>
      </c>
      <c r="B74" s="9">
        <f>C73</f>
        <v>4097891.5496761529</v>
      </c>
    </row>
    <row r="76" spans="1:10" x14ac:dyDescent="0.2">
      <c r="A76" t="s">
        <v>44</v>
      </c>
    </row>
    <row r="77" spans="1:10" x14ac:dyDescent="0.2">
      <c r="A77" t="s">
        <v>45</v>
      </c>
      <c r="C77" s="5"/>
      <c r="F77" s="5"/>
    </row>
    <row r="78" spans="1:10" x14ac:dyDescent="0.2">
      <c r="C78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Base Case</vt:lpstr>
      <vt:lpstr>Inc Vol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Greenwald, Jaffe Menachem - (jaffegreenwald)</dc:creator>
  <cp:lastModifiedBy>Microsoft Office User</cp:lastModifiedBy>
  <dcterms:created xsi:type="dcterms:W3CDTF">2023-03-02T15:45:41Z</dcterms:created>
  <dcterms:modified xsi:type="dcterms:W3CDTF">2023-03-02T17:43:08Z</dcterms:modified>
</cp:coreProperties>
</file>