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510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41" i="1"/>
  <c r="E52"/>
  <c r="F49"/>
  <c r="E48"/>
  <c r="E44"/>
  <c r="E42"/>
  <c r="B36"/>
  <c r="C35"/>
  <c r="C34"/>
  <c r="D29"/>
  <c r="B27"/>
  <c r="D24"/>
  <c r="D4"/>
  <c r="E7"/>
  <c r="E8"/>
  <c r="E9"/>
  <c r="E18"/>
  <c r="E19"/>
  <c r="C19"/>
  <c r="D18"/>
  <c r="E17"/>
  <c r="D17"/>
  <c r="F13"/>
  <c r="E12"/>
  <c r="J8"/>
  <c r="J7"/>
  <c r="J9"/>
  <c r="K9"/>
  <c r="B8"/>
  <c r="K7"/>
  <c r="C4"/>
  <c r="D3"/>
  <c r="C3"/>
  <c r="C2"/>
</calcChain>
</file>

<file path=xl/sharedStrings.xml><?xml version="1.0" encoding="utf-8"?>
<sst xmlns="http://schemas.openxmlformats.org/spreadsheetml/2006/main" count="51" uniqueCount="51">
  <si>
    <t>After-tax cost of debt:</t>
    <phoneticPr fontId="3" type="noConversion"/>
  </si>
  <si>
    <t>WACC:</t>
    <phoneticPr fontId="3" type="noConversion"/>
  </si>
  <si>
    <t>E(rm)</t>
    <phoneticPr fontId="3" type="noConversion"/>
  </si>
  <si>
    <t>Var(rm)</t>
    <phoneticPr fontId="3" type="noConversion"/>
  </si>
  <si>
    <t>rf</t>
    <phoneticPr fontId="3" type="noConversion"/>
  </si>
  <si>
    <t>cov:</t>
    <phoneticPr fontId="3" type="noConversion"/>
  </si>
  <si>
    <t>beta:</t>
    <phoneticPr fontId="3" type="noConversion"/>
  </si>
  <si>
    <t xml:space="preserve">Parameters: </t>
    <phoneticPr fontId="3" type="noConversion"/>
  </si>
  <si>
    <t>E(rm) - rf</t>
    <phoneticPr fontId="3" type="noConversion"/>
  </si>
  <si>
    <t>After tax cost of debt:</t>
    <phoneticPr fontId="3" type="noConversion"/>
  </si>
  <si>
    <t>Capital:</t>
    <phoneticPr fontId="3" type="noConversion"/>
  </si>
  <si>
    <t>Debt</t>
    <phoneticPr fontId="3" type="noConversion"/>
  </si>
  <si>
    <t>Equity</t>
    <phoneticPr fontId="3" type="noConversion"/>
  </si>
  <si>
    <t>Total Cap:</t>
    <phoneticPr fontId="3" type="noConversion"/>
  </si>
  <si>
    <t>%ge</t>
    <phoneticPr fontId="3" type="noConversion"/>
  </si>
  <si>
    <t>WACC:</t>
    <phoneticPr fontId="3" type="noConversion"/>
  </si>
  <si>
    <t>Variance decomposition</t>
    <phoneticPr fontId="3" type="noConversion"/>
  </si>
  <si>
    <t>Systematic Risk:</t>
    <phoneticPr fontId="3" type="noConversion"/>
  </si>
  <si>
    <t>Total risk:</t>
    <phoneticPr fontId="3" type="noConversion"/>
  </si>
  <si>
    <t>Diversif Risk:</t>
    <phoneticPr fontId="3" type="noConversion"/>
  </si>
  <si>
    <t>E(r MXIM debt):</t>
    <phoneticPr fontId="3" type="noConversion"/>
  </si>
  <si>
    <t>E(rMXIM)</t>
    <phoneticPr fontId="3" type="noConversion"/>
  </si>
  <si>
    <t>ytm on MXIM debt:</t>
    <phoneticPr fontId="3" type="noConversion"/>
  </si>
  <si>
    <t>Monthly</t>
    <phoneticPr fontId="3" type="noConversion"/>
  </si>
  <si>
    <t>Annual</t>
    <phoneticPr fontId="3" type="noConversion"/>
  </si>
  <si>
    <t>var(rMXIM)</t>
    <phoneticPr fontId="3" type="noConversion"/>
  </si>
  <si>
    <t>corr (MXIM, m):</t>
    <phoneticPr fontId="3" type="noConversion"/>
  </si>
  <si>
    <t>Monthly std dev</t>
    <phoneticPr fontId="3" type="noConversion"/>
  </si>
  <si>
    <t>JNJ</t>
    <phoneticPr fontId="3" type="noConversion"/>
  </si>
  <si>
    <t>var(rJNJ)</t>
    <phoneticPr fontId="3" type="noConversion"/>
  </si>
  <si>
    <t xml:space="preserve">std dev: </t>
    <phoneticPr fontId="3" type="noConversion"/>
  </si>
  <si>
    <t>var(rm):</t>
    <phoneticPr fontId="3" type="noConversion"/>
  </si>
  <si>
    <t>rf</t>
    <phoneticPr fontId="3" type="noConversion"/>
  </si>
  <si>
    <t>std dev:</t>
    <phoneticPr fontId="3" type="noConversion"/>
  </si>
  <si>
    <t>Corr(JNJ, m):</t>
    <phoneticPr fontId="3" type="noConversion"/>
  </si>
  <si>
    <t>Capital:</t>
    <phoneticPr fontId="3" type="noConversion"/>
  </si>
  <si>
    <t xml:space="preserve">       E</t>
    <phoneticPr fontId="3" type="noConversion"/>
  </si>
  <si>
    <t xml:space="preserve">       D</t>
    <phoneticPr fontId="3" type="noConversion"/>
  </si>
  <si>
    <t xml:space="preserve">       C</t>
    <phoneticPr fontId="3" type="noConversion"/>
  </si>
  <si>
    <t xml:space="preserve">      % of Cap</t>
    <phoneticPr fontId="3" type="noConversion"/>
  </si>
  <si>
    <t>marginal tax rate:</t>
    <phoneticPr fontId="3" type="noConversion"/>
  </si>
  <si>
    <t>yield to maturity JNJ:</t>
    <phoneticPr fontId="3" type="noConversion"/>
  </si>
  <si>
    <t>1. Compute beta:</t>
    <phoneticPr fontId="3" type="noConversion"/>
  </si>
  <si>
    <t>covariance between JNJ and Mkt / variance of  Mkt.</t>
    <phoneticPr fontId="3" type="noConversion"/>
  </si>
  <si>
    <t>cov(m, JNJ):</t>
    <phoneticPr fontId="3" type="noConversion"/>
  </si>
  <si>
    <t>beta:</t>
    <phoneticPr fontId="3" type="noConversion"/>
  </si>
  <si>
    <t>CAPM E(rJNJ):</t>
    <phoneticPr fontId="3" type="noConversion"/>
  </si>
  <si>
    <t>E(rm):</t>
    <phoneticPr fontId="3" type="noConversion"/>
  </si>
  <si>
    <t>Mkt Risk Prem:</t>
    <phoneticPr fontId="3" type="noConversion"/>
  </si>
  <si>
    <t>2. Post-tax cost of debt:</t>
    <phoneticPr fontId="3" type="noConversion"/>
  </si>
  <si>
    <t xml:space="preserve">  E( r debt):</t>
    <phoneticPr fontId="3" type="noConversion"/>
  </si>
</sst>
</file>

<file path=xl/styles.xml><?xml version="1.0" encoding="utf-8"?>
<styleSheet xmlns="http://schemas.openxmlformats.org/spreadsheetml/2006/main">
  <numFmts count="1">
    <numFmt numFmtId="164" formatCode="0.0000"/>
  </numFmts>
  <fonts count="4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52"/>
  <sheetViews>
    <sheetView tabSelected="1" workbookViewId="0">
      <selection activeCell="E41" sqref="E41"/>
    </sheetView>
  </sheetViews>
  <sheetFormatPr baseColWidth="10" defaultRowHeight="13"/>
  <cols>
    <col min="1" max="1" width="12.140625" customWidth="1"/>
    <col min="4" max="4" width="12.5703125" customWidth="1"/>
  </cols>
  <sheetData>
    <row r="1" spans="1:11">
      <c r="A1" t="s">
        <v>7</v>
      </c>
      <c r="B1" t="s">
        <v>23</v>
      </c>
      <c r="C1" t="s">
        <v>24</v>
      </c>
      <c r="D1" t="s">
        <v>27</v>
      </c>
    </row>
    <row r="2" spans="1:11">
      <c r="A2" t="s">
        <v>2</v>
      </c>
      <c r="B2">
        <v>7.4999999999999997E-3</v>
      </c>
      <c r="C2">
        <f>12*B2</f>
        <v>0.09</v>
      </c>
    </row>
    <row r="3" spans="1:11">
      <c r="A3" t="s">
        <v>3</v>
      </c>
      <c r="B3">
        <v>1.8749999999999999E-3</v>
      </c>
      <c r="C3">
        <f>12*B3</f>
        <v>2.2499999999999999E-2</v>
      </c>
      <c r="D3">
        <f>SQRT(B3)</f>
        <v>4.3301270189221933E-2</v>
      </c>
    </row>
    <row r="4" spans="1:11">
      <c r="A4" t="s">
        <v>25</v>
      </c>
      <c r="B4" s="3">
        <v>2.52E-2</v>
      </c>
      <c r="C4">
        <f>12*B4</f>
        <v>0.3024</v>
      </c>
      <c r="D4">
        <f>SQRT(B4)</f>
        <v>0.15874507866387544</v>
      </c>
    </row>
    <row r="6" spans="1:11">
      <c r="D6" t="s">
        <v>26</v>
      </c>
      <c r="E6">
        <v>0.44</v>
      </c>
      <c r="G6" t="s">
        <v>16</v>
      </c>
    </row>
    <row r="7" spans="1:11">
      <c r="A7" t="s">
        <v>4</v>
      </c>
      <c r="B7">
        <v>4.4999999999999998E-2</v>
      </c>
      <c r="D7" t="s">
        <v>5</v>
      </c>
      <c r="E7">
        <f>E6*D3*D4</f>
        <v>3.0244999586708549E-3</v>
      </c>
      <c r="H7" t="s">
        <v>17</v>
      </c>
      <c r="J7">
        <f>E8^2*B3</f>
        <v>4.8787200000000013E-3</v>
      </c>
      <c r="K7" s="1">
        <f>J7/J8</f>
        <v>0.19360000000000005</v>
      </c>
    </row>
    <row r="8" spans="1:11">
      <c r="A8" t="s">
        <v>8</v>
      </c>
      <c r="B8">
        <f>C2-B7</f>
        <v>4.4999999999999998E-2</v>
      </c>
      <c r="D8" s="1" t="s">
        <v>6</v>
      </c>
      <c r="E8" s="1">
        <f>E7/B3</f>
        <v>1.6130666446244559</v>
      </c>
      <c r="H8" t="s">
        <v>18</v>
      </c>
      <c r="J8">
        <f>B4</f>
        <v>2.52E-2</v>
      </c>
    </row>
    <row r="9" spans="1:11">
      <c r="D9" s="1" t="s">
        <v>21</v>
      </c>
      <c r="E9" s="1">
        <f>B7+E8*B8</f>
        <v>0.11758799900810052</v>
      </c>
      <c r="H9" t="s">
        <v>19</v>
      </c>
      <c r="J9">
        <f>J8-J7</f>
        <v>2.0321279999999997E-2</v>
      </c>
      <c r="K9" s="1">
        <f>J9/J8</f>
        <v>0.80639999999999989</v>
      </c>
    </row>
    <row r="11" spans="1:11">
      <c r="D11" t="s">
        <v>22</v>
      </c>
      <c r="F11">
        <v>7.4999999999999997E-2</v>
      </c>
    </row>
    <row r="12" spans="1:11">
      <c r="D12" t="s">
        <v>20</v>
      </c>
      <c r="E12">
        <f>B7+0.5*(F11-B7)</f>
        <v>0.06</v>
      </c>
    </row>
    <row r="13" spans="1:11">
      <c r="D13" t="s">
        <v>9</v>
      </c>
      <c r="F13">
        <f>E12*(1-0.23)</f>
        <v>4.6199999999999998E-2</v>
      </c>
    </row>
    <row r="16" spans="1:11">
      <c r="A16" t="s">
        <v>10</v>
      </c>
      <c r="D16" t="s">
        <v>14</v>
      </c>
    </row>
    <row r="17" spans="1:5">
      <c r="B17" t="s">
        <v>11</v>
      </c>
      <c r="C17">
        <v>3</v>
      </c>
      <c r="D17">
        <f>C17/C19</f>
        <v>0.16666666666666666</v>
      </c>
      <c r="E17">
        <f>D17*F13</f>
        <v>7.6999999999999994E-3</v>
      </c>
    </row>
    <row r="18" spans="1:5">
      <c r="B18" t="s">
        <v>12</v>
      </c>
      <c r="C18">
        <v>15</v>
      </c>
      <c r="D18">
        <f>1-D17</f>
        <v>0.83333333333333337</v>
      </c>
      <c r="E18">
        <f>D18*E9</f>
        <v>9.7989999173417108E-2</v>
      </c>
    </row>
    <row r="19" spans="1:5">
      <c r="B19" t="s">
        <v>13</v>
      </c>
      <c r="C19">
        <f>C17+C18</f>
        <v>18</v>
      </c>
      <c r="D19" s="1" t="s">
        <v>15</v>
      </c>
      <c r="E19" s="1">
        <f>E17+E18</f>
        <v>0.10568999917341711</v>
      </c>
    </row>
    <row r="23" spans="1:5">
      <c r="A23" t="s">
        <v>28</v>
      </c>
    </row>
    <row r="24" spans="1:5">
      <c r="A24" t="s">
        <v>31</v>
      </c>
      <c r="B24">
        <v>1.44E-2</v>
      </c>
      <c r="C24" t="s">
        <v>30</v>
      </c>
      <c r="D24">
        <f>SQRT(B24)</f>
        <v>0.12</v>
      </c>
    </row>
    <row r="25" spans="1:5">
      <c r="A25" t="s">
        <v>47</v>
      </c>
      <c r="B25">
        <v>0.06</v>
      </c>
    </row>
    <row r="26" spans="1:5">
      <c r="A26" t="s">
        <v>32</v>
      </c>
      <c r="B26">
        <v>0.03</v>
      </c>
    </row>
    <row r="27" spans="1:5">
      <c r="A27" t="s">
        <v>48</v>
      </c>
      <c r="B27">
        <f>B25-B26</f>
        <v>0.03</v>
      </c>
    </row>
    <row r="29" spans="1:5">
      <c r="A29" t="s">
        <v>29</v>
      </c>
      <c r="B29">
        <v>0.09</v>
      </c>
      <c r="C29" t="s">
        <v>33</v>
      </c>
      <c r="D29">
        <f>SQRT(B29)</f>
        <v>0.3</v>
      </c>
    </row>
    <row r="31" spans="1:5">
      <c r="A31" t="s">
        <v>34</v>
      </c>
      <c r="B31">
        <v>0.4</v>
      </c>
    </row>
    <row r="33" spans="1:6">
      <c r="A33" t="s">
        <v>35</v>
      </c>
      <c r="C33" t="s">
        <v>39</v>
      </c>
    </row>
    <row r="34" spans="1:6">
      <c r="A34" t="s">
        <v>36</v>
      </c>
      <c r="B34">
        <v>440</v>
      </c>
      <c r="C34">
        <f>B34/B36</f>
        <v>0.88</v>
      </c>
    </row>
    <row r="35" spans="1:6">
      <c r="A35" t="s">
        <v>37</v>
      </c>
      <c r="B35">
        <v>60</v>
      </c>
      <c r="C35">
        <f>B35/B36</f>
        <v>0.12</v>
      </c>
    </row>
    <row r="36" spans="1:6">
      <c r="A36" t="s">
        <v>38</v>
      </c>
      <c r="B36">
        <f>B34+B35</f>
        <v>500</v>
      </c>
    </row>
    <row r="37" spans="1:6">
      <c r="A37" t="s">
        <v>41</v>
      </c>
      <c r="C37">
        <v>0.04</v>
      </c>
    </row>
    <row r="38" spans="1:6">
      <c r="A38" t="s">
        <v>40</v>
      </c>
      <c r="C38">
        <v>0.26</v>
      </c>
    </row>
    <row r="40" spans="1:6">
      <c r="D40" t="s">
        <v>42</v>
      </c>
      <c r="F40" t="s">
        <v>43</v>
      </c>
    </row>
    <row r="41" spans="1:6">
      <c r="D41" t="s">
        <v>44</v>
      </c>
      <c r="E41">
        <f>B31*D24*D29</f>
        <v>1.44E-2</v>
      </c>
    </row>
    <row r="42" spans="1:6">
      <c r="D42" t="s">
        <v>45</v>
      </c>
      <c r="E42">
        <f>E41/B24</f>
        <v>1</v>
      </c>
    </row>
    <row r="44" spans="1:6">
      <c r="D44" t="s">
        <v>46</v>
      </c>
      <c r="E44">
        <f>B26+E42*B27</f>
        <v>0.06</v>
      </c>
    </row>
    <row r="47" spans="1:6">
      <c r="D47" t="s">
        <v>49</v>
      </c>
    </row>
    <row r="48" spans="1:6">
      <c r="D48" t="s">
        <v>50</v>
      </c>
      <c r="E48">
        <f>B26+0.5*(C37-B26)</f>
        <v>3.5000000000000003E-2</v>
      </c>
    </row>
    <row r="49" spans="4:6">
      <c r="D49" t="s">
        <v>0</v>
      </c>
      <c r="F49">
        <f>(1-C38)*E48</f>
        <v>2.5900000000000003E-2</v>
      </c>
    </row>
    <row r="52" spans="4:6">
      <c r="D52" s="2" t="s">
        <v>1</v>
      </c>
      <c r="E52" s="2">
        <f>C34*E44+C35*F49</f>
        <v>5.5907999999999999E-2</v>
      </c>
    </row>
  </sheetData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2019-01-29T22:32:24Z</dcterms:created>
  <dcterms:modified xsi:type="dcterms:W3CDTF">2019-02-05T22:37:48Z</dcterms:modified>
</cp:coreProperties>
</file>