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mlap/classes/510/2020/510B/quizzes/"/>
    </mc:Choice>
  </mc:AlternateContent>
  <xr:revisionPtr revIDLastSave="0" documentId="13_ncr:1_{636B3FBC-27AA-C84B-B49C-DE90833EA808}" xr6:coauthVersionLast="45" xr6:coauthVersionMax="45" xr10:uidLastSave="{00000000-0000-0000-0000-000000000000}"/>
  <bookViews>
    <workbookView xWindow="3560" yWindow="1640" windowWidth="28040" windowHeight="17440" xr2:uid="{EE033F05-43CD-BB4F-BE8D-2D7BD9395B5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21" i="1" l="1"/>
  <c r="G23" i="1" l="1"/>
  <c r="D24" i="1" s="1"/>
  <c r="D25" i="1" s="1"/>
  <c r="D26" i="1" s="1"/>
  <c r="D23" i="1"/>
  <c r="C19" i="1"/>
  <c r="E21" i="1" s="1"/>
  <c r="C6" i="1"/>
  <c r="F4" i="1" s="1"/>
  <c r="I4" i="1" s="1"/>
  <c r="B6" i="1"/>
  <c r="E3" i="1" s="1"/>
  <c r="F5" i="1" l="1"/>
  <c r="I5" i="1" s="1"/>
  <c r="F3" i="1"/>
  <c r="E5" i="1"/>
  <c r="E4" i="1"/>
  <c r="H3" i="1"/>
  <c r="I3" i="1" l="1"/>
  <c r="I6" i="1" s="1"/>
  <c r="I7" i="1" s="1"/>
  <c r="F6" i="1"/>
  <c r="K3" i="1"/>
  <c r="K5" i="1"/>
  <c r="H5" i="1"/>
  <c r="H4" i="1"/>
  <c r="K4" i="1"/>
  <c r="E6" i="1"/>
  <c r="K6" i="1" l="1"/>
  <c r="H6" i="1"/>
  <c r="H7" i="1" s="1"/>
  <c r="K9" i="1" l="1"/>
  <c r="K10" i="1" s="1"/>
  <c r="M7" i="1"/>
  <c r="F9" i="1" s="1"/>
  <c r="F10" i="1" s="1"/>
  <c r="F11" i="1" s="1"/>
</calcChain>
</file>

<file path=xl/sharedStrings.xml><?xml version="1.0" encoding="utf-8"?>
<sst xmlns="http://schemas.openxmlformats.org/spreadsheetml/2006/main" count="37" uniqueCount="37">
  <si>
    <t>Monthly Returns:</t>
  </si>
  <si>
    <t>Month</t>
  </si>
  <si>
    <t>WY</t>
  </si>
  <si>
    <t>Mkt</t>
  </si>
  <si>
    <t>E(R ):</t>
  </si>
  <si>
    <t>WY - E(WY)</t>
  </si>
  <si>
    <t>Mkt - E(Mkt)</t>
  </si>
  <si>
    <t>(WY -E)^2</t>
  </si>
  <si>
    <t>(Mkt - E)^2</t>
  </si>
  <si>
    <t xml:space="preserve">    Variance:</t>
  </si>
  <si>
    <t>Std Dev:</t>
  </si>
  <si>
    <t>(WY - E)(Mkt - E)</t>
  </si>
  <si>
    <t xml:space="preserve"> Covariance:</t>
  </si>
  <si>
    <t>beta:</t>
  </si>
  <si>
    <t>Weyerhauser's % of total  variance due to the market:</t>
  </si>
  <si>
    <t>Weyerhauser market variance:</t>
  </si>
  <si>
    <t xml:space="preserve">  Therefore the % of WY's variance that is diversifiable is:</t>
  </si>
  <si>
    <t>L3-Harris</t>
  </si>
  <si>
    <t xml:space="preserve">  Beta:</t>
  </si>
  <si>
    <t>Monthly std dev:</t>
  </si>
  <si>
    <t>Market</t>
  </si>
  <si>
    <t>Rf</t>
  </si>
  <si>
    <t>E(R )</t>
  </si>
  <si>
    <t>Market Risk Premium:</t>
  </si>
  <si>
    <t>CAPM:</t>
  </si>
  <si>
    <t>E(R ) = Rf + beta * [E(Rm) - Rf].  :</t>
  </si>
  <si>
    <t>L3-Harris total return variance:</t>
  </si>
  <si>
    <t xml:space="preserve">    -Due to Market:</t>
  </si>
  <si>
    <t xml:space="preserve">  Market variance:</t>
  </si>
  <si>
    <t xml:space="preserve">    % due to Mkt:</t>
  </si>
  <si>
    <t xml:space="preserve">   % Diversifiable:</t>
  </si>
  <si>
    <t>Discussion:</t>
  </si>
  <si>
    <t xml:space="preserve">   The fact that Boeing's stock is more volatile means that a higher percentage of its variance is diversifiable.  But since this does not affect its cost of equity (since it is diversifiable).</t>
  </si>
  <si>
    <t>Boeing has the same beta as L3-Harris.  Therefore, under the CAPM, the expected return on Boeing stock is exactly the same as on L3-Harris stock, as beta is the only stock-specific thing that matters here.</t>
  </si>
  <si>
    <t>correlation  between WY and Mkt:</t>
  </si>
  <si>
    <t xml:space="preserve">  correlation-squared:</t>
  </si>
  <si>
    <t xml:space="preserve">   The regression r^2 (i.e., the squared correlation between the stock returns and the market returns) is also the % of the stock's total variance that is attributable to the market.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</si>
</sst>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CAF42-C3E1-A74C-90CA-B75668989C8B}">
  <dimension ref="A1:M32"/>
  <sheetViews>
    <sheetView tabSelected="1" workbookViewId="0">
      <selection activeCell="F22" sqref="F22"/>
    </sheetView>
  </sheetViews>
  <sheetFormatPr baseColWidth="10" defaultRowHeight="16"/>
  <cols>
    <col min="8" max="8" width="12.1640625" bestFit="1" customWidth="1"/>
    <col min="11" max="11" width="14.6640625" customWidth="1"/>
  </cols>
  <sheetData>
    <row r="1" spans="1:13">
      <c r="A1" t="s">
        <v>0</v>
      </c>
    </row>
    <row r="2" spans="1:13">
      <c r="A2" t="s">
        <v>1</v>
      </c>
      <c r="B2" t="s">
        <v>2</v>
      </c>
      <c r="C2" t="s">
        <v>3</v>
      </c>
      <c r="E2" t="s">
        <v>5</v>
      </c>
      <c r="F2" t="s">
        <v>6</v>
      </c>
      <c r="H2" t="s">
        <v>7</v>
      </c>
      <c r="I2" t="s">
        <v>8</v>
      </c>
      <c r="K2" t="s">
        <v>11</v>
      </c>
    </row>
    <row r="3" spans="1:13">
      <c r="A3">
        <v>1</v>
      </c>
      <c r="B3">
        <v>0</v>
      </c>
      <c r="C3">
        <v>0.01</v>
      </c>
      <c r="E3">
        <f>B3-$B$6</f>
        <v>-5.0000000000000001E-3</v>
      </c>
      <c r="F3">
        <f>C3-$C$6</f>
        <v>0</v>
      </c>
      <c r="H3">
        <f>E3^2</f>
        <v>2.5000000000000001E-5</v>
      </c>
      <c r="I3">
        <f>F3^2</f>
        <v>0</v>
      </c>
      <c r="K3">
        <f>E3*F3</f>
        <v>0</v>
      </c>
    </row>
    <row r="4" spans="1:13">
      <c r="A4">
        <v>2</v>
      </c>
      <c r="B4">
        <v>-0.01</v>
      </c>
      <c r="C4">
        <v>0</v>
      </c>
      <c r="E4">
        <f t="shared" ref="E4:E5" si="0">B4-$B$6</f>
        <v>-1.4999999999999999E-2</v>
      </c>
      <c r="F4">
        <f t="shared" ref="F4:F5" si="1">C4-$C$6</f>
        <v>-0.01</v>
      </c>
      <c r="H4">
        <f t="shared" ref="H4:H5" si="2">E4^2</f>
        <v>2.2499999999999999E-4</v>
      </c>
      <c r="I4">
        <f t="shared" ref="I4:I5" si="3">F4^2</f>
        <v>1E-4</v>
      </c>
      <c r="K4">
        <f t="shared" ref="K4:K5" si="4">E4*F4</f>
        <v>1.4999999999999999E-4</v>
      </c>
    </row>
    <row r="5" spans="1:13">
      <c r="A5">
        <v>3</v>
      </c>
      <c r="B5">
        <v>2.5000000000000001E-2</v>
      </c>
      <c r="C5">
        <v>0.02</v>
      </c>
      <c r="E5">
        <f t="shared" si="0"/>
        <v>0.02</v>
      </c>
      <c r="F5">
        <f t="shared" si="1"/>
        <v>0.01</v>
      </c>
      <c r="H5">
        <f t="shared" si="2"/>
        <v>4.0000000000000002E-4</v>
      </c>
      <c r="I5">
        <f t="shared" si="3"/>
        <v>1E-4</v>
      </c>
      <c r="K5">
        <f t="shared" si="4"/>
        <v>2.0000000000000001E-4</v>
      </c>
    </row>
    <row r="6" spans="1:13">
      <c r="A6" t="s">
        <v>4</v>
      </c>
      <c r="B6">
        <f>SUM(B3:B5)/3</f>
        <v>5.0000000000000001E-3</v>
      </c>
      <c r="C6">
        <f>SUM(C3:C5)/3</f>
        <v>0.01</v>
      </c>
      <c r="E6">
        <f>SUM(E3:E5)/3</f>
        <v>0</v>
      </c>
      <c r="F6">
        <f>SUM(F3:F5)/3</f>
        <v>0</v>
      </c>
      <c r="G6" t="s">
        <v>9</v>
      </c>
      <c r="H6">
        <f>SUM(H3:H5)/3</f>
        <v>2.1666666666666666E-4</v>
      </c>
      <c r="I6">
        <f>SUM(I3:I5)/3</f>
        <v>6.666666666666667E-5</v>
      </c>
      <c r="J6" t="s">
        <v>12</v>
      </c>
      <c r="K6">
        <f>SUM(K3:K5)/3</f>
        <v>1.1666666666666667E-4</v>
      </c>
    </row>
    <row r="7" spans="1:13">
      <c r="G7" t="s">
        <v>10</v>
      </c>
      <c r="H7">
        <f>SQRT(H6)</f>
        <v>1.4719601443879744E-2</v>
      </c>
      <c r="I7">
        <f>SQRT(I6)</f>
        <v>8.1649658092772612E-3</v>
      </c>
      <c r="L7" s="1" t="s">
        <v>13</v>
      </c>
      <c r="M7" s="1">
        <f>K6/I6</f>
        <v>1.75</v>
      </c>
    </row>
    <row r="9" spans="1:13">
      <c r="A9" t="s">
        <v>15</v>
      </c>
      <c r="F9">
        <f>M7^2*I6</f>
        <v>2.0416666666666668E-4</v>
      </c>
      <c r="H9" t="s">
        <v>34</v>
      </c>
      <c r="K9">
        <f>K6/(H7*I7)</f>
        <v>0.97072534339415095</v>
      </c>
    </row>
    <row r="10" spans="1:13">
      <c r="A10" t="s">
        <v>14</v>
      </c>
      <c r="F10">
        <f>F9/H6</f>
        <v>0.9423076923076924</v>
      </c>
      <c r="H10" t="s">
        <v>35</v>
      </c>
      <c r="K10">
        <f>K9^2</f>
        <v>0.94230769230769229</v>
      </c>
      <c r="L10" t="s">
        <v>36</v>
      </c>
    </row>
    <row r="11" spans="1:13">
      <c r="A11" t="s">
        <v>16</v>
      </c>
      <c r="F11">
        <f>1-F10</f>
        <v>5.7692307692307598E-2</v>
      </c>
    </row>
    <row r="15" spans="1:13">
      <c r="A15" t="s">
        <v>17</v>
      </c>
      <c r="E15" t="s">
        <v>20</v>
      </c>
      <c r="G15" t="s">
        <v>21</v>
      </c>
    </row>
    <row r="16" spans="1:13">
      <c r="A16" t="s">
        <v>18</v>
      </c>
      <c r="C16">
        <v>1.3</v>
      </c>
    </row>
    <row r="17" spans="1:7">
      <c r="A17" t="s">
        <v>19</v>
      </c>
      <c r="C17">
        <v>0.1</v>
      </c>
      <c r="E17">
        <v>0.03</v>
      </c>
    </row>
    <row r="18" spans="1:7">
      <c r="A18" t="s">
        <v>22</v>
      </c>
      <c r="E18">
        <v>7.4999999999999997E-2</v>
      </c>
      <c r="G18">
        <v>3.5000000000000003E-2</v>
      </c>
    </row>
    <row r="19" spans="1:7">
      <c r="A19" t="s">
        <v>23</v>
      </c>
      <c r="C19">
        <f>E18-G18</f>
        <v>3.9999999999999994E-2</v>
      </c>
    </row>
    <row r="21" spans="1:7">
      <c r="A21" t="s">
        <v>24</v>
      </c>
      <c r="B21" t="s">
        <v>25</v>
      </c>
      <c r="E21">
        <f>G18+C16*C19</f>
        <v>8.6999999999999994E-2</v>
      </c>
      <c r="F21">
        <f>E21/12</f>
        <v>7.2499999999999995E-3</v>
      </c>
    </row>
    <row r="23" spans="1:7">
      <c r="A23" t="s">
        <v>26</v>
      </c>
      <c r="D23">
        <f>C17^2</f>
        <v>1.0000000000000002E-2</v>
      </c>
      <c r="E23" t="s">
        <v>28</v>
      </c>
      <c r="G23">
        <f>E17^2</f>
        <v>8.9999999999999998E-4</v>
      </c>
    </row>
    <row r="24" spans="1:7">
      <c r="A24" t="s">
        <v>27</v>
      </c>
      <c r="D24">
        <f>C16^2*G23</f>
        <v>1.5210000000000002E-3</v>
      </c>
    </row>
    <row r="25" spans="1:7">
      <c r="A25" t="s">
        <v>29</v>
      </c>
      <c r="D25">
        <f>D24/D23</f>
        <v>0.15209999999999999</v>
      </c>
    </row>
    <row r="26" spans="1:7">
      <c r="A26" t="s">
        <v>30</v>
      </c>
      <c r="D26">
        <f>1-D25</f>
        <v>0.84789999999999999</v>
      </c>
    </row>
    <row r="30" spans="1:7">
      <c r="A30" t="s">
        <v>31</v>
      </c>
    </row>
    <row r="31" spans="1:7">
      <c r="B31" t="s">
        <v>33</v>
      </c>
    </row>
    <row r="32" spans="1:7">
      <c r="B32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2020-02-09T16:59:44Z</dcterms:created>
  <dcterms:modified xsi:type="dcterms:W3CDTF">2020-02-12T20:08:24Z</dcterms:modified>
</cp:coreProperties>
</file>