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5360" windowHeight="7590"/>
  </bookViews>
  <sheets>
    <sheet name="Sheet1" sheetId="1" r:id="rId1"/>
    <sheet name="Sheet2" sheetId="2" r:id="rId2"/>
    <sheet name="Sheet3" sheetId="3" r:id="rId3"/>
  </sheets>
  <calcPr calcId="145621" concurrentCalc="0"/>
</workbook>
</file>

<file path=xl/calcChain.xml><?xml version="1.0" encoding="utf-8"?>
<calcChain xmlns="http://schemas.openxmlformats.org/spreadsheetml/2006/main">
  <c r="E64" i="1" l="1"/>
  <c r="J47" i="1"/>
  <c r="J61" i="1"/>
  <c r="F51" i="1"/>
  <c r="F54" i="1"/>
  <c r="D61" i="1"/>
  <c r="D59" i="1"/>
  <c r="H35" i="1"/>
  <c r="C40" i="1"/>
  <c r="F40" i="1"/>
  <c r="F19" i="1"/>
  <c r="J26" i="1"/>
  <c r="J27" i="1"/>
  <c r="F21" i="1"/>
  <c r="H30" i="1"/>
  <c r="B35" i="1"/>
  <c r="C39" i="1"/>
  <c r="I39" i="1"/>
</calcChain>
</file>

<file path=xl/sharedStrings.xml><?xml version="1.0" encoding="utf-8"?>
<sst xmlns="http://schemas.openxmlformats.org/spreadsheetml/2006/main" count="75" uniqueCount="64">
  <si>
    <t>Forward pricing on bonds.</t>
  </si>
  <si>
    <t>An important function of funancial markets is timing.</t>
  </si>
  <si>
    <t xml:space="preserve">  Intuition in many cases about the forward price of something derives from the idea of cash and carry.</t>
  </si>
  <si>
    <t>If the underlying asset is a US Treasury note or bond, then here is how this works:</t>
  </si>
  <si>
    <t>1. Cost of the asset today:  This is the dirty price or cash required to enter the position today.</t>
  </si>
  <si>
    <t>Consider the following example from Tuckman (2nd ed., p. 329)</t>
  </si>
  <si>
    <t>Forward contract transaction date:</t>
  </si>
  <si>
    <t>Underlying security:</t>
  </si>
  <si>
    <t>Par amount:</t>
  </si>
  <si>
    <t>Price:</t>
  </si>
  <si>
    <t>Settlement:</t>
  </si>
  <si>
    <t>Last coupon:</t>
  </si>
  <si>
    <t>Next Coupon:</t>
  </si>
  <si>
    <t>AI:</t>
  </si>
  <si>
    <t>Forward date:</t>
  </si>
  <si>
    <t>Repo rate on term repo to forward date:</t>
  </si>
  <si>
    <t>AI on Forward date:</t>
  </si>
  <si>
    <t xml:space="preserve">  I am putting in bold face all things that can be computed given the base information</t>
  </si>
  <si>
    <t>Anything not emboldened must be provided.</t>
  </si>
  <si>
    <t xml:space="preserve">  This cash flow occurs on the settlement date.</t>
  </si>
  <si>
    <t>2. Financing cost:</t>
  </si>
  <si>
    <t xml:space="preserve">  Note that the money market convention is simple interest on an actual/360 day</t>
  </si>
  <si>
    <t xml:space="preserve">    basis.</t>
  </si>
  <si>
    <t>A forward contract on this note would be a binding commitment to buy/sell the note on the forward date at the forward price.</t>
  </si>
  <si>
    <t>The issue here is determining the forward price.</t>
  </si>
  <si>
    <t>3. By convention the forward cost is stated on a clean basis so we have to subtract the AI from the position to get the forward price.</t>
  </si>
  <si>
    <t>So using our cash and carry intuition pins down the forward price:</t>
  </si>
  <si>
    <t>If someone were to offer a different forward price in the market, then you would be able to make arbitrage profits.</t>
  </si>
  <si>
    <t>We can also define the forward yield.  What must the note's ytm be on the forward date (from the persepctive of today!) given the forward price?</t>
  </si>
  <si>
    <t>The spot yield on this note is:</t>
  </si>
  <si>
    <t xml:space="preserve">  The spot yield is less than the forward yield because the relevant financing cost is less than the note's ytm</t>
  </si>
  <si>
    <t>We can also define the forward modified duration in a similar way:  From the perspective of today, what is the note's modified duration on the forward date?</t>
  </si>
  <si>
    <t xml:space="preserve">  Which means that the note's forward DV01 is:</t>
  </si>
  <si>
    <t>And the spot DV01</t>
  </si>
  <si>
    <t>Spot Mod Duration:</t>
  </si>
  <si>
    <t>The next complication is when there are intervening cash flows.  Consider the following example from Tuckman (2nd ed. P, 332):</t>
  </si>
  <si>
    <t>Interv coupon date:</t>
  </si>
  <si>
    <t xml:space="preserve">  Next Coupon Date:</t>
  </si>
  <si>
    <t xml:space="preserve">    of the repo transaction.</t>
  </si>
  <si>
    <t>Forward price:</t>
  </si>
  <si>
    <t>There are several ways to handle the intervening coupon.  If you are long in the bond you will receive a cash flow equal to the coupon and you can use that to reduce the principle balance</t>
  </si>
  <si>
    <t xml:space="preserve">  Notice that in this computation we pay repo interest on the repo interest earned prior to receiving the coupon.  For this reason this approach is called the (CD) compounded method.</t>
  </si>
  <si>
    <t>Alternatively we could ignore that, which is the standard approach to construct a forward price.  This is called the proceeds method:</t>
  </si>
  <si>
    <t xml:space="preserve">  --Proceeds Method:</t>
  </si>
  <si>
    <t>Computation of forward yield and DV01 proceed exactly as in the previous example.</t>
  </si>
  <si>
    <t xml:space="preserve"> </t>
  </si>
  <si>
    <t>A futures contract is an exchange-traded contract where the buyer and seller are separated by a clearinghouse.</t>
  </si>
  <si>
    <t>A forward contract is an over-the-counter or private contract where the buyer and seller are counterparties.</t>
  </si>
  <si>
    <t>The margin account also marks-to-market on a daily basis.</t>
  </si>
  <si>
    <t>So the relationship between a forward price and corresponding futures price depends on the correlation between the value of the margin account and interest rates.</t>
  </si>
  <si>
    <t>For Treasury notes, for example, if you are long in a futures contract then your margin account will increase in value when the note's price increases.</t>
  </si>
  <si>
    <t xml:space="preserve">   But this will happen when interest rates fall.  So you will have more in your margin account as times when that account will earn less.</t>
  </si>
  <si>
    <t xml:space="preserve">   So this suggests that the futures price will be less than the forward price for note and bond futures.</t>
  </si>
  <si>
    <t>The clearinghouse guarantees peformance for all participants and so requires all transactions to post a margin account.</t>
  </si>
  <si>
    <t>So in this example, carry is:</t>
  </si>
  <si>
    <t>Spot yield:</t>
  </si>
  <si>
    <t>Forward yield:</t>
  </si>
  <si>
    <t xml:space="preserve">  Note that the forward yield is higher than the spot yield.</t>
  </si>
  <si>
    <t xml:space="preserve">    This is because the forward yield is an average of the note's yield-to-maturity and the financing rate.</t>
  </si>
  <si>
    <t>The next question is how does this forward price relate to a futures price.</t>
  </si>
  <si>
    <t>Practitioners have a traditional narrow (and not economically concistent) definition of carry:</t>
  </si>
  <si>
    <t>Carry is defined as the financing rate minus the current yield.</t>
  </si>
  <si>
    <t>The carry is positive because the note's current yield is greater than the financing cost (i.e., the repo rate).</t>
  </si>
  <si>
    <t>Using the (strict) definition of carry, it can be computed by taking the (clean) spot price minus the (clean) forward price.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</si>
</sst>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10" fontId="0" fillId="0" borderId="0" xfId="0" applyNumberFormat="1"/>
    <xf numFmtId="14" fontId="1" fillId="0" borderId="0" xfId="0" applyNumberFormat="1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7"/>
  <sheetViews>
    <sheetView tabSelected="1" topLeftCell="A46" workbookViewId="0">
      <selection activeCell="B64" sqref="B64"/>
    </sheetView>
  </sheetViews>
  <sheetFormatPr defaultRowHeight="15" x14ac:dyDescent="0.25"/>
  <cols>
    <col min="6" max="6" width="10.7109375" bestFit="1" customWidth="1"/>
    <col min="7" max="7" width="9.7109375" bestFit="1" customWidth="1"/>
    <col min="9" max="9" width="9.7109375" bestFit="1" customWidth="1"/>
  </cols>
  <sheetData>
    <row r="1" spans="1:10" x14ac:dyDescent="0.25">
      <c r="A1" t="s">
        <v>0</v>
      </c>
    </row>
    <row r="3" spans="1:10" x14ac:dyDescent="0.25">
      <c r="A3" t="s">
        <v>1</v>
      </c>
    </row>
    <row r="4" spans="1:10" x14ac:dyDescent="0.25">
      <c r="A4" t="s">
        <v>2</v>
      </c>
    </row>
    <row r="6" spans="1:10" x14ac:dyDescent="0.25">
      <c r="A6" t="s">
        <v>60</v>
      </c>
      <c r="J6" t="s">
        <v>61</v>
      </c>
    </row>
    <row r="8" spans="1:10" x14ac:dyDescent="0.25">
      <c r="A8" t="s">
        <v>3</v>
      </c>
    </row>
    <row r="11" spans="1:10" x14ac:dyDescent="0.25">
      <c r="A11" t="s">
        <v>5</v>
      </c>
      <c r="G11" t="s">
        <v>17</v>
      </c>
    </row>
    <row r="12" spans="1:10" x14ac:dyDescent="0.25">
      <c r="G12" t="s">
        <v>18</v>
      </c>
    </row>
    <row r="13" spans="1:10" s="4" customFormat="1" x14ac:dyDescent="0.25">
      <c r="B13" s="4" t="s">
        <v>6</v>
      </c>
      <c r="F13" s="3">
        <v>37221</v>
      </c>
    </row>
    <row r="14" spans="1:10" x14ac:dyDescent="0.25">
      <c r="B14" t="s">
        <v>7</v>
      </c>
      <c r="F14" s="2">
        <v>5.5E-2</v>
      </c>
      <c r="G14" s="1">
        <v>39948</v>
      </c>
      <c r="H14" t="s">
        <v>8</v>
      </c>
      <c r="J14">
        <v>100</v>
      </c>
    </row>
    <row r="15" spans="1:10" x14ac:dyDescent="0.25">
      <c r="C15" t="s">
        <v>9</v>
      </c>
      <c r="F15">
        <v>103.6844</v>
      </c>
    </row>
    <row r="16" spans="1:10" x14ac:dyDescent="0.25">
      <c r="C16" t="s">
        <v>10</v>
      </c>
      <c r="F16" s="3">
        <v>37222</v>
      </c>
    </row>
    <row r="17" spans="1:11" x14ac:dyDescent="0.25">
      <c r="C17" t="s">
        <v>11</v>
      </c>
      <c r="F17" s="3">
        <v>37210</v>
      </c>
    </row>
    <row r="18" spans="1:11" x14ac:dyDescent="0.25">
      <c r="C18" t="s">
        <v>12</v>
      </c>
      <c r="F18" s="3">
        <v>37391</v>
      </c>
    </row>
    <row r="19" spans="1:11" x14ac:dyDescent="0.25">
      <c r="C19" t="s">
        <v>13</v>
      </c>
      <c r="F19" s="4">
        <f>0.5*F14*J14*(F16-F17)/(F18-F17)</f>
        <v>0.18232044198895028</v>
      </c>
    </row>
    <row r="20" spans="1:11" x14ac:dyDescent="0.25">
      <c r="B20" t="s">
        <v>14</v>
      </c>
      <c r="F20" s="1">
        <v>37343</v>
      </c>
    </row>
    <row r="21" spans="1:11" x14ac:dyDescent="0.25">
      <c r="C21" t="s">
        <v>16</v>
      </c>
      <c r="F21" s="4">
        <f>0.5*F14*J14*(F20-F17)/(F18-F17)</f>
        <v>2.020718232044199</v>
      </c>
    </row>
    <row r="22" spans="1:11" x14ac:dyDescent="0.25">
      <c r="B22" t="s">
        <v>15</v>
      </c>
      <c r="F22" s="2">
        <v>1.7999999999999999E-2</v>
      </c>
    </row>
    <row r="24" spans="1:11" x14ac:dyDescent="0.25">
      <c r="A24" t="s">
        <v>23</v>
      </c>
    </row>
    <row r="25" spans="1:11" x14ac:dyDescent="0.25">
      <c r="B25" t="s">
        <v>24</v>
      </c>
    </row>
    <row r="26" spans="1:11" x14ac:dyDescent="0.25">
      <c r="A26" t="s">
        <v>4</v>
      </c>
      <c r="J26" s="4">
        <f>F15+F19</f>
        <v>103.86672044198895</v>
      </c>
      <c r="K26" t="s">
        <v>19</v>
      </c>
    </row>
    <row r="27" spans="1:11" x14ac:dyDescent="0.25">
      <c r="A27" t="s">
        <v>20</v>
      </c>
      <c r="J27" s="4">
        <f>J26*F22*(F20-F16)/360</f>
        <v>0.62839365867403296</v>
      </c>
      <c r="K27" t="s">
        <v>21</v>
      </c>
    </row>
    <row r="28" spans="1:11" x14ac:dyDescent="0.25">
      <c r="K28" t="s">
        <v>22</v>
      </c>
    </row>
    <row r="29" spans="1:11" x14ac:dyDescent="0.25">
      <c r="A29" t="s">
        <v>25</v>
      </c>
    </row>
    <row r="30" spans="1:11" x14ac:dyDescent="0.25">
      <c r="A30" t="s">
        <v>26</v>
      </c>
      <c r="H30" s="4">
        <f>J26+J27-F21</f>
        <v>102.47439586861877</v>
      </c>
    </row>
    <row r="32" spans="1:11" x14ac:dyDescent="0.25">
      <c r="A32" t="s">
        <v>27</v>
      </c>
    </row>
    <row r="34" spans="1:10" x14ac:dyDescent="0.25">
      <c r="A34" t="s">
        <v>28</v>
      </c>
    </row>
    <row r="35" spans="1:10" x14ac:dyDescent="0.25">
      <c r="B35" s="4">
        <f>YIELD(F20,G14,F14,H30,100,2,1)</f>
        <v>5.0809575670982862E-2</v>
      </c>
      <c r="E35" t="s">
        <v>29</v>
      </c>
      <c r="H35" s="4">
        <f>YIELD(F16,G14,F14,F15,100,2,1)</f>
        <v>4.9044228598382214E-2</v>
      </c>
    </row>
    <row r="36" spans="1:10" x14ac:dyDescent="0.25">
      <c r="E36" t="s">
        <v>30</v>
      </c>
    </row>
    <row r="38" spans="1:10" x14ac:dyDescent="0.25">
      <c r="A38" t="s">
        <v>31</v>
      </c>
    </row>
    <row r="39" spans="1:10" x14ac:dyDescent="0.25">
      <c r="C39" s="4">
        <f>MDURATION(F20,G14,F14,B35,2,1)</f>
        <v>5.7509829746907863</v>
      </c>
      <c r="D39" t="s">
        <v>32</v>
      </c>
      <c r="I39" s="4">
        <f>C39*H30/10000</f>
        <v>5.8932850598215042E-2</v>
      </c>
    </row>
    <row r="40" spans="1:10" x14ac:dyDescent="0.25">
      <c r="A40" t="s">
        <v>34</v>
      </c>
      <c r="C40">
        <f>MDURATION(F16,G14,F14,H35,2,1)</f>
        <v>6.0899362090966225</v>
      </c>
      <c r="D40" t="s">
        <v>33</v>
      </c>
      <c r="F40">
        <f>C40*F15/10000</f>
        <v>6.3143138187845782E-2</v>
      </c>
    </row>
    <row r="43" spans="1:10" x14ac:dyDescent="0.25">
      <c r="A43" t="s">
        <v>35</v>
      </c>
    </row>
    <row r="45" spans="1:10" x14ac:dyDescent="0.25">
      <c r="A45" s="4"/>
      <c r="B45" s="4" t="s">
        <v>6</v>
      </c>
      <c r="C45" s="4"/>
      <c r="D45" s="4"/>
      <c r="E45" s="4"/>
      <c r="F45" s="3">
        <v>37221</v>
      </c>
      <c r="G45" s="4"/>
      <c r="H45" s="4"/>
      <c r="I45" s="4"/>
      <c r="J45" s="4"/>
    </row>
    <row r="46" spans="1:10" x14ac:dyDescent="0.25">
      <c r="B46" t="s">
        <v>7</v>
      </c>
      <c r="F46" s="2">
        <v>6.5000000000000002E-2</v>
      </c>
      <c r="G46" s="1">
        <v>40224</v>
      </c>
      <c r="H46" t="s">
        <v>8</v>
      </c>
      <c r="J46">
        <v>100</v>
      </c>
    </row>
    <row r="47" spans="1:10" x14ac:dyDescent="0.25">
      <c r="C47" t="s">
        <v>9</v>
      </c>
      <c r="F47">
        <v>110.0031</v>
      </c>
      <c r="H47" t="s">
        <v>55</v>
      </c>
      <c r="J47">
        <f>YIELD(F48,G46,F46,F47,100,2,1)</f>
        <v>4.9991636348897646E-2</v>
      </c>
    </row>
    <row r="48" spans="1:10" x14ac:dyDescent="0.25">
      <c r="C48" t="s">
        <v>10</v>
      </c>
      <c r="F48" s="3">
        <v>37222</v>
      </c>
    </row>
    <row r="49" spans="1:10" x14ac:dyDescent="0.25">
      <c r="C49" t="s">
        <v>11</v>
      </c>
      <c r="F49" s="3">
        <v>37118</v>
      </c>
    </row>
    <row r="50" spans="1:10" x14ac:dyDescent="0.25">
      <c r="C50" t="s">
        <v>12</v>
      </c>
      <c r="F50" s="3">
        <v>37302</v>
      </c>
    </row>
    <row r="51" spans="1:10" x14ac:dyDescent="0.25">
      <c r="C51" t="s">
        <v>13</v>
      </c>
      <c r="F51" s="4">
        <f>0.5*F46*J46*(F48-F49)/(F50-F49)</f>
        <v>1.8369565217391304</v>
      </c>
    </row>
    <row r="52" spans="1:10" x14ac:dyDescent="0.25">
      <c r="B52" t="s">
        <v>14</v>
      </c>
      <c r="F52" s="1">
        <v>37343</v>
      </c>
    </row>
    <row r="53" spans="1:10" x14ac:dyDescent="0.25">
      <c r="C53" t="s">
        <v>36</v>
      </c>
      <c r="F53" s="3">
        <v>37302</v>
      </c>
      <c r="G53" t="s">
        <v>37</v>
      </c>
      <c r="I53" s="3">
        <v>37483</v>
      </c>
    </row>
    <row r="54" spans="1:10" x14ac:dyDescent="0.25">
      <c r="C54" t="s">
        <v>16</v>
      </c>
      <c r="F54" s="4">
        <f>0.5*F46*J46*(F52-F53)/(I53-F53)</f>
        <v>0.73618784530386738</v>
      </c>
    </row>
    <row r="55" spans="1:10" x14ac:dyDescent="0.25">
      <c r="B55" t="s">
        <v>15</v>
      </c>
      <c r="F55" s="2">
        <v>1.7999999999999999E-2</v>
      </c>
    </row>
    <row r="57" spans="1:10" x14ac:dyDescent="0.25">
      <c r="A57" t="s">
        <v>40</v>
      </c>
    </row>
    <row r="58" spans="1:10" x14ac:dyDescent="0.25">
      <c r="A58" t="s">
        <v>38</v>
      </c>
    </row>
    <row r="59" spans="1:10" x14ac:dyDescent="0.25">
      <c r="B59" t="s">
        <v>39</v>
      </c>
      <c r="D59" s="4">
        <f>((F47+F51)*(1+F55*(F53-F48)/360)-0.5*F46*J46)*(1+F55*(F52-F50)/360)-F54</f>
        <v>108.52475560685527</v>
      </c>
      <c r="E59" t="s">
        <v>41</v>
      </c>
    </row>
    <row r="60" spans="1:10" x14ac:dyDescent="0.25">
      <c r="E60" t="s">
        <v>42</v>
      </c>
    </row>
    <row r="61" spans="1:10" x14ac:dyDescent="0.25">
      <c r="B61" t="s">
        <v>43</v>
      </c>
      <c r="D61" s="4">
        <f>(F47+F51)*(1+F55*(F52-F48)/360)-(F46*J46/2*(1+F55*(F52-F53)/360))-F54</f>
        <v>108.52383851839178</v>
      </c>
      <c r="H61" t="s">
        <v>56</v>
      </c>
      <c r="J61">
        <f>YIELD(F52,G46,F46,D61,100,2,1)</f>
        <v>5.1691376092606454E-2</v>
      </c>
    </row>
    <row r="63" spans="1:10" x14ac:dyDescent="0.25">
      <c r="B63" t="s">
        <v>63</v>
      </c>
    </row>
    <row r="64" spans="1:10" x14ac:dyDescent="0.25">
      <c r="B64" t="s">
        <v>54</v>
      </c>
      <c r="E64">
        <f>F47-D61</f>
        <v>1.4792614816082192</v>
      </c>
    </row>
    <row r="65" spans="1:9" x14ac:dyDescent="0.25">
      <c r="C65" t="s">
        <v>62</v>
      </c>
    </row>
    <row r="66" spans="1:9" x14ac:dyDescent="0.25">
      <c r="A66" t="s">
        <v>44</v>
      </c>
      <c r="I66" t="s">
        <v>57</v>
      </c>
    </row>
    <row r="67" spans="1:9" x14ac:dyDescent="0.25">
      <c r="I67" t="s">
        <v>58</v>
      </c>
    </row>
    <row r="68" spans="1:9" x14ac:dyDescent="0.25">
      <c r="A68" t="s">
        <v>59</v>
      </c>
    </row>
    <row r="69" spans="1:9" x14ac:dyDescent="0.25">
      <c r="A69" t="s">
        <v>45</v>
      </c>
      <c r="B69" t="s">
        <v>46</v>
      </c>
    </row>
    <row r="70" spans="1:9" x14ac:dyDescent="0.25">
      <c r="B70" t="s">
        <v>47</v>
      </c>
    </row>
    <row r="72" spans="1:9" x14ac:dyDescent="0.25">
      <c r="B72" t="s">
        <v>53</v>
      </c>
    </row>
    <row r="73" spans="1:9" x14ac:dyDescent="0.25">
      <c r="C73" t="s">
        <v>48</v>
      </c>
    </row>
    <row r="74" spans="1:9" x14ac:dyDescent="0.25">
      <c r="C74" t="s">
        <v>49</v>
      </c>
    </row>
    <row r="75" spans="1:9" x14ac:dyDescent="0.25">
      <c r="C75" t="s">
        <v>50</v>
      </c>
    </row>
    <row r="76" spans="1:9" x14ac:dyDescent="0.25">
      <c r="C76" t="s">
        <v>51</v>
      </c>
    </row>
    <row r="77" spans="1:9" x14ac:dyDescent="0.25">
      <c r="C77" t="s">
        <v>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Arizona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Lamoureux</dc:creator>
  <cp:lastModifiedBy>Christopher Lamoureux</cp:lastModifiedBy>
  <dcterms:created xsi:type="dcterms:W3CDTF">2017-01-19T17:14:51Z</dcterms:created>
  <dcterms:modified xsi:type="dcterms:W3CDTF">2017-01-30T21:08:29Z</dcterms:modified>
</cp:coreProperties>
</file>